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ngineering\Projects\2026 Paving\2026 Wedging Program\Bid Phase\Upload to Website\"/>
    </mc:Choice>
  </mc:AlternateContent>
  <xr:revisionPtr revIDLastSave="0" documentId="13_ncr:1_{4E211B10-B156-4418-A39C-FC556F13C053}" xr6:coauthVersionLast="47" xr6:coauthVersionMax="47" xr10:uidLastSave="{00000000-0000-0000-0000-000000000000}"/>
  <bookViews>
    <workbookView xWindow="38280" yWindow="-120" windowWidth="38640" windowHeight="21120" xr2:uid="{2400CCFE-BB0B-4EB9-99FB-A21D662B7045}"/>
  </bookViews>
  <sheets>
    <sheet name="2026 Wedging Program" sheetId="1" r:id="rId1"/>
  </sheets>
  <definedNames>
    <definedName name="_xlnm.Print_Area" localSheetId="0">'2026 Wedging Program'!$A$1:$K$128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9" i="1" l="1"/>
  <c r="H49" i="1"/>
  <c r="H44" i="1"/>
  <c r="H74" i="1"/>
  <c r="H69" i="1"/>
  <c r="H64" i="1"/>
  <c r="H59" i="1"/>
  <c r="H54" i="1"/>
  <c r="D27" i="1"/>
  <c r="D37" i="1"/>
  <c r="E102" i="1" l="1"/>
  <c r="D102" i="1" l="1"/>
  <c r="H105" i="1" s="1"/>
  <c r="K105" i="1" s="1"/>
  <c r="K103" i="1"/>
  <c r="E92" i="1"/>
  <c r="D92" i="1" s="1"/>
  <c r="H95" i="1" s="1"/>
  <c r="K95" i="1" s="1"/>
  <c r="D87" i="1"/>
  <c r="H90" i="1" s="1"/>
  <c r="K90" i="1" s="1"/>
  <c r="D22" i="1"/>
  <c r="H25" i="1" s="1"/>
  <c r="D12" i="1"/>
  <c r="H15" i="1" s="1"/>
  <c r="K123" i="1"/>
  <c r="D122" i="1"/>
  <c r="G122" i="1" s="1"/>
  <c r="H124" i="1" s="1"/>
  <c r="K118" i="1"/>
  <c r="D117" i="1"/>
  <c r="H120" i="1" s="1"/>
  <c r="K120" i="1" s="1"/>
  <c r="K113" i="1"/>
  <c r="D112" i="1"/>
  <c r="H115" i="1" s="1"/>
  <c r="K115" i="1" s="1"/>
  <c r="K108" i="1"/>
  <c r="D107" i="1"/>
  <c r="G107" i="1" s="1"/>
  <c r="H109" i="1" s="1"/>
  <c r="K109" i="1" s="1"/>
  <c r="K98" i="1"/>
  <c r="D97" i="1"/>
  <c r="H100" i="1" s="1"/>
  <c r="K100" i="1" s="1"/>
  <c r="K93" i="1"/>
  <c r="K88" i="1"/>
  <c r="K83" i="1"/>
  <c r="D82" i="1"/>
  <c r="H85" i="1" s="1"/>
  <c r="K85" i="1" s="1"/>
  <c r="K78" i="1"/>
  <c r="D77" i="1"/>
  <c r="H80" i="1" s="1"/>
  <c r="K80" i="1" s="1"/>
  <c r="K73" i="1"/>
  <c r="D72" i="1"/>
  <c r="G72" i="1" s="1"/>
  <c r="K68" i="1"/>
  <c r="D67" i="1"/>
  <c r="H70" i="1" s="1"/>
  <c r="K70" i="1" s="1"/>
  <c r="D62" i="1"/>
  <c r="H65" i="1" s="1"/>
  <c r="D57" i="1"/>
  <c r="H60" i="1" s="1"/>
  <c r="D52" i="1"/>
  <c r="H55" i="1" s="1"/>
  <c r="D47" i="1"/>
  <c r="H50" i="1" s="1"/>
  <c r="D42" i="1"/>
  <c r="H45" i="1" s="1"/>
  <c r="D32" i="1"/>
  <c r="H35" i="1" s="1"/>
  <c r="D7" i="1"/>
  <c r="H10" i="1" s="1"/>
  <c r="D2" i="1"/>
  <c r="H5" i="1" s="1"/>
  <c r="K74" i="1" l="1"/>
  <c r="G102" i="1"/>
  <c r="K124" i="1"/>
  <c r="H125" i="1"/>
  <c r="K125" i="1" s="1"/>
  <c r="G117" i="1"/>
  <c r="H119" i="1" s="1"/>
  <c r="G112" i="1"/>
  <c r="H110" i="1"/>
  <c r="K110" i="1" s="1"/>
  <c r="K111" i="1" s="1"/>
  <c r="G97" i="1"/>
  <c r="H99" i="1" s="1"/>
  <c r="K99" i="1" s="1"/>
  <c r="K101" i="1" s="1"/>
  <c r="G92" i="1"/>
  <c r="G87" i="1"/>
  <c r="H89" i="1" s="1"/>
  <c r="K89" i="1" s="1"/>
  <c r="K91" i="1" s="1"/>
  <c r="G82" i="1"/>
  <c r="H84" i="1" s="1"/>
  <c r="K84" i="1" s="1"/>
  <c r="K86" i="1" s="1"/>
  <c r="G77" i="1"/>
  <c r="K79" i="1" s="1"/>
  <c r="K81" i="1" s="1"/>
  <c r="H75" i="1"/>
  <c r="K75" i="1" s="1"/>
  <c r="G67" i="1"/>
  <c r="K69" i="1" s="1"/>
  <c r="K71" i="1" s="1"/>
  <c r="G62" i="1"/>
  <c r="G57" i="1"/>
  <c r="K60" i="1" s="1"/>
  <c r="G37" i="1"/>
  <c r="H39" i="1" s="1"/>
  <c r="G22" i="1"/>
  <c r="H24" i="1" s="1"/>
  <c r="G7" i="1"/>
  <c r="H9" i="1" s="1"/>
  <c r="K63" i="1"/>
  <c r="K58" i="1"/>
  <c r="K3" i="1"/>
  <c r="K53" i="1"/>
  <c r="G52" i="1"/>
  <c r="K55" i="1" s="1"/>
  <c r="K48" i="1"/>
  <c r="G47" i="1"/>
  <c r="K43" i="1"/>
  <c r="G42" i="1"/>
  <c r="K44" i="1" s="1"/>
  <c r="K38" i="1"/>
  <c r="K33" i="1"/>
  <c r="G32" i="1"/>
  <c r="K28" i="1"/>
  <c r="K23" i="1"/>
  <c r="K18" i="1"/>
  <c r="K13" i="1"/>
  <c r="G12" i="1"/>
  <c r="K8" i="1"/>
  <c r="G2" i="1"/>
  <c r="K5" i="1" l="1"/>
  <c r="H4" i="1"/>
  <c r="K4" i="1" s="1"/>
  <c r="K6" i="1" s="1"/>
  <c r="K76" i="1"/>
  <c r="K15" i="1"/>
  <c r="H14" i="1"/>
  <c r="K14" i="1" s="1"/>
  <c r="K94" i="1"/>
  <c r="K96" i="1" s="1"/>
  <c r="H94" i="1"/>
  <c r="K65" i="1"/>
  <c r="K114" i="1"/>
  <c r="K116" i="1" s="1"/>
  <c r="H114" i="1"/>
  <c r="K35" i="1"/>
  <c r="H34" i="1"/>
  <c r="K34" i="1" s="1"/>
  <c r="K36" i="1" s="1"/>
  <c r="H104" i="1"/>
  <c r="K104" i="1" s="1"/>
  <c r="K106" i="1" s="1"/>
  <c r="K119" i="1"/>
  <c r="K121" i="1" s="1"/>
  <c r="K126" i="1"/>
  <c r="G27" i="1"/>
  <c r="H29" i="1" s="1"/>
  <c r="K29" i="1" s="1"/>
  <c r="H30" i="1"/>
  <c r="K30" i="1" s="1"/>
  <c r="K39" i="1"/>
  <c r="H40" i="1"/>
  <c r="K40" i="1" s="1"/>
  <c r="K50" i="1"/>
  <c r="K49" i="1"/>
  <c r="K25" i="1"/>
  <c r="K24" i="1"/>
  <c r="K10" i="1"/>
  <c r="K9" i="1"/>
  <c r="K64" i="1"/>
  <c r="K66" i="1" s="1"/>
  <c r="K59" i="1"/>
  <c r="K61" i="1" s="1"/>
  <c r="K45" i="1"/>
  <c r="K46" i="1" s="1"/>
  <c r="K54" i="1"/>
  <c r="K56" i="1" s="1"/>
  <c r="K16" i="1" l="1"/>
  <c r="K31" i="1"/>
  <c r="K51" i="1"/>
  <c r="K41" i="1"/>
  <c r="K26" i="1"/>
  <c r="K11" i="1"/>
  <c r="D17" i="1" l="1"/>
  <c r="G17" i="1" l="1"/>
  <c r="H20" i="1"/>
  <c r="K20" i="1" s="1"/>
  <c r="H19" i="1" l="1"/>
  <c r="K19" i="1" s="1"/>
  <c r="K21" i="1" s="1"/>
  <c r="K128" i="1" s="1"/>
</calcChain>
</file>

<file path=xl/sharedStrings.xml><?xml version="1.0" encoding="utf-8"?>
<sst xmlns="http://schemas.openxmlformats.org/spreadsheetml/2006/main" count="237" uniqueCount="72">
  <si>
    <t>Group</t>
  </si>
  <si>
    <t>Sub-Group</t>
  </si>
  <si>
    <t>Road</t>
  </si>
  <si>
    <t>Length</t>
  </si>
  <si>
    <t>Approx. Miles</t>
  </si>
  <si>
    <t>Road Width</t>
  </si>
  <si>
    <t xml:space="preserve">Sq. Yds. </t>
  </si>
  <si>
    <t>UNIT QTYS</t>
  </si>
  <si>
    <t>UNIT</t>
  </si>
  <si>
    <t>PRICE per UNIT</t>
  </si>
  <si>
    <t>TOTAL</t>
  </si>
  <si>
    <t>A</t>
  </si>
  <si>
    <t>Prep Cost</t>
  </si>
  <si>
    <t xml:space="preserve">LS </t>
  </si>
  <si>
    <t xml:space="preserve">TON </t>
  </si>
  <si>
    <t>Tack Coat</t>
  </si>
  <si>
    <t>SYS</t>
  </si>
  <si>
    <t>TOTAL FOR ITEM</t>
  </si>
  <si>
    <t>B</t>
  </si>
  <si>
    <t>LS</t>
  </si>
  <si>
    <t>TON</t>
  </si>
  <si>
    <t>C</t>
  </si>
  <si>
    <t>D</t>
  </si>
  <si>
    <t xml:space="preserve"> </t>
  </si>
  <si>
    <t>E</t>
  </si>
  <si>
    <t>F</t>
  </si>
  <si>
    <t>G</t>
  </si>
  <si>
    <t>H</t>
  </si>
  <si>
    <t>I</t>
  </si>
  <si>
    <t>J</t>
  </si>
  <si>
    <t>K</t>
  </si>
  <si>
    <t>TOTAL FOR GROUP</t>
  </si>
  <si>
    <t>L</t>
  </si>
  <si>
    <t>M</t>
  </si>
  <si>
    <t>N</t>
  </si>
  <si>
    <r>
      <t>110 lb./yd</t>
    </r>
    <r>
      <rPr>
        <b/>
        <vertAlign val="superscript"/>
        <sz val="14"/>
        <rFont val="Arial"/>
        <family val="2"/>
      </rPr>
      <t>2</t>
    </r>
    <r>
      <rPr>
        <b/>
        <sz val="14"/>
        <rFont val="Arial"/>
        <family val="2"/>
      </rPr>
      <t xml:space="preserve"> HMA 12.5 mm, Surface, Type B, 58S-28 </t>
    </r>
  </si>
  <si>
    <t>County Road 15 (County Road 4 - State Line Rd)</t>
  </si>
  <si>
    <t>County Road 14 (County Road 23 - Willowbend)</t>
  </si>
  <si>
    <t>County Road 10 (County Road 8 - County Road 37S)</t>
  </si>
  <si>
    <t>County Road 2 (County Road 39 - State Road 13)</t>
  </si>
  <si>
    <t>County Road 43 (County Road 116 - US 20)</t>
  </si>
  <si>
    <t>County Road 41 (County Road 20 - County Road 26)</t>
  </si>
  <si>
    <t>County Road 26 (State Road 13 - County Road 41)</t>
  </si>
  <si>
    <t>County Road 126 (County Road 35 - County Road 33S)</t>
  </si>
  <si>
    <t>County Road 43 (County Road 24 - County Road 32)</t>
  </si>
  <si>
    <t>County Road 34 (County Road 37 - ECL)</t>
  </si>
  <si>
    <t>ECL (County Road 34 - County Road 40)</t>
  </si>
  <si>
    <t>County Road 36 (County Road 35 - County Road 31S)</t>
  </si>
  <si>
    <t>County Road 36 (County Road 43 - State Road 13)</t>
  </si>
  <si>
    <t>County Road 38 (State Road 13 - ECL)</t>
  </si>
  <si>
    <t>County Road 43 (County Road 36 - County Road 42)</t>
  </si>
  <si>
    <t>County Road 54 (County Road 9 - County Road 11)</t>
  </si>
  <si>
    <t>County Road 9 (US 6 - SCL)</t>
  </si>
  <si>
    <t>County Road 101 (County Road 56 - SCL)</t>
  </si>
  <si>
    <t>County Road 56 (County Road 100 - County Road 101)</t>
  </si>
  <si>
    <t>County Road 100 (County Road 56 - SCL)</t>
  </si>
  <si>
    <t>County Road 32 (County Road 11 - County Road 13)</t>
  </si>
  <si>
    <t>County Road 15 (County Road 30 - County Road 32)</t>
  </si>
  <si>
    <t>County Road 28 (County Road 13 - Goshen City Limits)</t>
  </si>
  <si>
    <t>County Road 23 (State Road 15 - County Road 20)</t>
  </si>
  <si>
    <t>O</t>
  </si>
  <si>
    <t>P</t>
  </si>
  <si>
    <t>Q</t>
  </si>
  <si>
    <t>R</t>
  </si>
  <si>
    <t>S</t>
  </si>
  <si>
    <t>T</t>
  </si>
  <si>
    <t>U</t>
  </si>
  <si>
    <t>V</t>
  </si>
  <si>
    <t>X</t>
  </si>
  <si>
    <t>W</t>
  </si>
  <si>
    <t>Y</t>
  </si>
  <si>
    <t>County Road 30 (County Road 35 - County Road 37)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</si>
</sst>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 Black"/>
      <family val="2"/>
    </font>
    <font>
      <b/>
      <sz val="14"/>
      <name val="Arial Black"/>
      <family val="2"/>
    </font>
    <font>
      <sz val="12"/>
      <name val="Arial Black"/>
      <family val="2"/>
    </font>
    <font>
      <b/>
      <sz val="3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vertAlign val="superscript"/>
      <sz val="14"/>
      <name val="Arial"/>
      <family val="2"/>
    </font>
    <font>
      <b/>
      <u/>
      <sz val="14"/>
      <name val="Arial"/>
      <family val="2"/>
    </font>
    <font>
      <b/>
      <u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Arial"/>
      <family val="2"/>
    </font>
    <font>
      <b/>
      <u/>
      <sz val="14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9" fontId="15" fillId="0" borderId="0" applyFont="0" applyFill="0" applyBorder="0" applyAlignment="0" applyProtection="0"/>
  </cellStyleXfs>
  <cellXfs count="58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2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164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2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2" fontId="3" fillId="0" borderId="0" xfId="0" applyNumberFormat="1" applyFont="1" applyAlignment="1" applyProtection="1">
      <alignment horizontal="center" vertical="center" wrapText="1"/>
      <protection hidden="1"/>
    </xf>
    <xf numFmtId="1" fontId="3" fillId="0" borderId="0" xfId="0" applyNumberFormat="1" applyFont="1" applyAlignment="1" applyProtection="1">
      <alignment horizontal="center" vertical="center" wrapText="1"/>
      <protection hidden="1"/>
    </xf>
    <xf numFmtId="1" fontId="3" fillId="4" borderId="0" xfId="0" applyNumberFormat="1" applyFont="1" applyFill="1" applyAlignment="1" applyProtection="1">
      <alignment horizontal="center" vertical="center" wrapText="1"/>
      <protection hidden="1"/>
    </xf>
    <xf numFmtId="2" fontId="3" fillId="4" borderId="0" xfId="0" applyNumberFormat="1" applyFont="1" applyFill="1" applyAlignment="1" applyProtection="1">
      <alignment horizontal="center" vertical="center" wrapText="1"/>
      <protection hidden="1"/>
    </xf>
    <xf numFmtId="0" fontId="7" fillId="0" borderId="0" xfId="0" applyFont="1" applyAlignment="1">
      <alignment vertical="center"/>
    </xf>
    <xf numFmtId="0" fontId="9" fillId="3" borderId="0" xfId="0" applyFont="1" applyFill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13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vertical="center"/>
    </xf>
    <xf numFmtId="0" fontId="13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2" fontId="0" fillId="0" borderId="0" xfId="0" applyNumberFormat="1" applyAlignment="1" applyProtection="1">
      <alignment vertical="center"/>
      <protection hidden="1"/>
    </xf>
    <xf numFmtId="164" fontId="0" fillId="0" borderId="0" xfId="0" applyNumberFormat="1" applyAlignment="1" applyProtection="1">
      <alignment vertical="center"/>
      <protection hidden="1"/>
    </xf>
    <xf numFmtId="1" fontId="0" fillId="0" borderId="0" xfId="0" applyNumberFormat="1" applyAlignment="1" applyProtection="1">
      <alignment vertical="center"/>
      <protection hidden="1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165" fontId="6" fillId="4" borderId="6" xfId="0" applyNumberFormat="1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9" fontId="1" fillId="0" borderId="0" xfId="2" applyFont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3" borderId="0" xfId="0" applyFont="1" applyFill="1" applyAlignment="1">
      <alignment horizontal="right" vertical="center"/>
    </xf>
    <xf numFmtId="0" fontId="10" fillId="3" borderId="0" xfId="0" applyFont="1" applyFill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13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533394C2-68C1-4254-ACC7-94D78412534B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3B200-F876-47F8-8509-D8E3D77AC507}">
  <sheetPr>
    <tabColor rgb="FFFF0000"/>
    <pageSetUpPr fitToPage="1"/>
  </sheetPr>
  <dimension ref="A1:L342"/>
  <sheetViews>
    <sheetView tabSelected="1" topLeftCell="A108" zoomScale="70" zoomScaleNormal="70" zoomScaleSheetLayoutView="70" workbookViewId="0">
      <selection activeCell="H80" sqref="H80"/>
    </sheetView>
  </sheetViews>
  <sheetFormatPr defaultRowHeight="23.1" customHeight="1" x14ac:dyDescent="0.25"/>
  <cols>
    <col min="1" max="1" width="15.85546875" style="30" customWidth="1"/>
    <col min="2" max="2" width="12.140625" style="30" customWidth="1"/>
    <col min="3" max="3" width="84.85546875" style="32" customWidth="1"/>
    <col min="4" max="4" width="19.140625" style="33" customWidth="1"/>
    <col min="5" max="5" width="12.140625" style="34" customWidth="1"/>
    <col min="6" max="6" width="9.5703125" style="34" customWidth="1"/>
    <col min="7" max="7" width="14.28515625" style="35" customWidth="1"/>
    <col min="8" max="8" width="15.5703125" style="35" customWidth="1"/>
    <col min="9" max="9" width="10" style="35" customWidth="1"/>
    <col min="10" max="10" width="20.28515625" style="35" bestFit="1" customWidth="1"/>
    <col min="11" max="11" width="24.7109375" style="35" customWidth="1"/>
    <col min="12" max="214" width="9.140625" style="27"/>
    <col min="215" max="215" width="10.28515625" style="27" customWidth="1"/>
    <col min="216" max="216" width="49.5703125" style="27" bestFit="1" customWidth="1"/>
    <col min="217" max="217" width="23.85546875" style="27" bestFit="1" customWidth="1"/>
    <col min="218" max="218" width="11.28515625" style="27" bestFit="1" customWidth="1"/>
    <col min="219" max="219" width="9.42578125" style="27" customWidth="1"/>
    <col min="220" max="220" width="16.140625" style="27" bestFit="1" customWidth="1"/>
    <col min="221" max="221" width="14.85546875" style="27" bestFit="1" customWidth="1"/>
    <col min="222" max="222" width="22.7109375" style="27" bestFit="1" customWidth="1"/>
    <col min="223" max="223" width="12.5703125" style="27" customWidth="1"/>
    <col min="224" max="224" width="19.28515625" style="27" customWidth="1"/>
    <col min="225" max="225" width="17.140625" style="27" customWidth="1"/>
    <col min="226" max="226" width="18.5703125" style="27" customWidth="1"/>
    <col min="227" max="227" width="25" style="27" customWidth="1"/>
    <col min="228" max="228" width="41.42578125" style="27" customWidth="1"/>
    <col min="229" max="470" width="9.140625" style="27"/>
    <col min="471" max="471" width="10.28515625" style="27" customWidth="1"/>
    <col min="472" max="472" width="49.5703125" style="27" bestFit="1" customWidth="1"/>
    <col min="473" max="473" width="23.85546875" style="27" bestFit="1" customWidth="1"/>
    <col min="474" max="474" width="11.28515625" style="27" bestFit="1" customWidth="1"/>
    <col min="475" max="475" width="9.42578125" style="27" customWidth="1"/>
    <col min="476" max="476" width="16.140625" style="27" bestFit="1" customWidth="1"/>
    <col min="477" max="477" width="14.85546875" style="27" bestFit="1" customWidth="1"/>
    <col min="478" max="478" width="22.7109375" style="27" bestFit="1" customWidth="1"/>
    <col min="479" max="479" width="12.5703125" style="27" customWidth="1"/>
    <col min="480" max="480" width="19.28515625" style="27" customWidth="1"/>
    <col min="481" max="481" width="17.140625" style="27" customWidth="1"/>
    <col min="482" max="482" width="18.5703125" style="27" customWidth="1"/>
    <col min="483" max="483" width="25" style="27" customWidth="1"/>
    <col min="484" max="484" width="41.42578125" style="27" customWidth="1"/>
    <col min="485" max="726" width="9.140625" style="27"/>
    <col min="727" max="727" width="10.28515625" style="27" customWidth="1"/>
    <col min="728" max="728" width="49.5703125" style="27" bestFit="1" customWidth="1"/>
    <col min="729" max="729" width="23.85546875" style="27" bestFit="1" customWidth="1"/>
    <col min="730" max="730" width="11.28515625" style="27" bestFit="1" customWidth="1"/>
    <col min="731" max="731" width="9.42578125" style="27" customWidth="1"/>
    <col min="732" max="732" width="16.140625" style="27" bestFit="1" customWidth="1"/>
    <col min="733" max="733" width="14.85546875" style="27" bestFit="1" customWidth="1"/>
    <col min="734" max="734" width="22.7109375" style="27" bestFit="1" customWidth="1"/>
    <col min="735" max="735" width="12.5703125" style="27" customWidth="1"/>
    <col min="736" max="736" width="19.28515625" style="27" customWidth="1"/>
    <col min="737" max="737" width="17.140625" style="27" customWidth="1"/>
    <col min="738" max="738" width="18.5703125" style="27" customWidth="1"/>
    <col min="739" max="739" width="25" style="27" customWidth="1"/>
    <col min="740" max="740" width="41.42578125" style="27" customWidth="1"/>
    <col min="741" max="982" width="9.140625" style="27"/>
    <col min="983" max="983" width="10.28515625" style="27" customWidth="1"/>
    <col min="984" max="984" width="49.5703125" style="27" bestFit="1" customWidth="1"/>
    <col min="985" max="985" width="23.85546875" style="27" bestFit="1" customWidth="1"/>
    <col min="986" max="986" width="11.28515625" style="27" bestFit="1" customWidth="1"/>
    <col min="987" max="987" width="9.42578125" style="27" customWidth="1"/>
    <col min="988" max="988" width="16.140625" style="27" bestFit="1" customWidth="1"/>
    <col min="989" max="989" width="14.85546875" style="27" bestFit="1" customWidth="1"/>
    <col min="990" max="990" width="22.7109375" style="27" bestFit="1" customWidth="1"/>
    <col min="991" max="991" width="12.5703125" style="27" customWidth="1"/>
    <col min="992" max="992" width="19.28515625" style="27" customWidth="1"/>
    <col min="993" max="993" width="17.140625" style="27" customWidth="1"/>
    <col min="994" max="994" width="18.5703125" style="27" customWidth="1"/>
    <col min="995" max="995" width="25" style="27" customWidth="1"/>
    <col min="996" max="996" width="41.42578125" style="27" customWidth="1"/>
    <col min="997" max="1238" width="9.140625" style="27"/>
    <col min="1239" max="1239" width="10.28515625" style="27" customWidth="1"/>
    <col min="1240" max="1240" width="49.5703125" style="27" bestFit="1" customWidth="1"/>
    <col min="1241" max="1241" width="23.85546875" style="27" bestFit="1" customWidth="1"/>
    <col min="1242" max="1242" width="11.28515625" style="27" bestFit="1" customWidth="1"/>
    <col min="1243" max="1243" width="9.42578125" style="27" customWidth="1"/>
    <col min="1244" max="1244" width="16.140625" style="27" bestFit="1" customWidth="1"/>
    <col min="1245" max="1245" width="14.85546875" style="27" bestFit="1" customWidth="1"/>
    <col min="1246" max="1246" width="22.7109375" style="27" bestFit="1" customWidth="1"/>
    <col min="1247" max="1247" width="12.5703125" style="27" customWidth="1"/>
    <col min="1248" max="1248" width="19.28515625" style="27" customWidth="1"/>
    <col min="1249" max="1249" width="17.140625" style="27" customWidth="1"/>
    <col min="1250" max="1250" width="18.5703125" style="27" customWidth="1"/>
    <col min="1251" max="1251" width="25" style="27" customWidth="1"/>
    <col min="1252" max="1252" width="41.42578125" style="27" customWidth="1"/>
    <col min="1253" max="1494" width="9.140625" style="27"/>
    <col min="1495" max="1495" width="10.28515625" style="27" customWidth="1"/>
    <col min="1496" max="1496" width="49.5703125" style="27" bestFit="1" customWidth="1"/>
    <col min="1497" max="1497" width="23.85546875" style="27" bestFit="1" customWidth="1"/>
    <col min="1498" max="1498" width="11.28515625" style="27" bestFit="1" customWidth="1"/>
    <col min="1499" max="1499" width="9.42578125" style="27" customWidth="1"/>
    <col min="1500" max="1500" width="16.140625" style="27" bestFit="1" customWidth="1"/>
    <col min="1501" max="1501" width="14.85546875" style="27" bestFit="1" customWidth="1"/>
    <col min="1502" max="1502" width="22.7109375" style="27" bestFit="1" customWidth="1"/>
    <col min="1503" max="1503" width="12.5703125" style="27" customWidth="1"/>
    <col min="1504" max="1504" width="19.28515625" style="27" customWidth="1"/>
    <col min="1505" max="1505" width="17.140625" style="27" customWidth="1"/>
    <col min="1506" max="1506" width="18.5703125" style="27" customWidth="1"/>
    <col min="1507" max="1507" width="25" style="27" customWidth="1"/>
    <col min="1508" max="1508" width="41.42578125" style="27" customWidth="1"/>
    <col min="1509" max="1750" width="9.140625" style="27"/>
    <col min="1751" max="1751" width="10.28515625" style="27" customWidth="1"/>
    <col min="1752" max="1752" width="49.5703125" style="27" bestFit="1" customWidth="1"/>
    <col min="1753" max="1753" width="23.85546875" style="27" bestFit="1" customWidth="1"/>
    <col min="1754" max="1754" width="11.28515625" style="27" bestFit="1" customWidth="1"/>
    <col min="1755" max="1755" width="9.42578125" style="27" customWidth="1"/>
    <col min="1756" max="1756" width="16.140625" style="27" bestFit="1" customWidth="1"/>
    <col min="1757" max="1757" width="14.85546875" style="27" bestFit="1" customWidth="1"/>
    <col min="1758" max="1758" width="22.7109375" style="27" bestFit="1" customWidth="1"/>
    <col min="1759" max="1759" width="12.5703125" style="27" customWidth="1"/>
    <col min="1760" max="1760" width="19.28515625" style="27" customWidth="1"/>
    <col min="1761" max="1761" width="17.140625" style="27" customWidth="1"/>
    <col min="1762" max="1762" width="18.5703125" style="27" customWidth="1"/>
    <col min="1763" max="1763" width="25" style="27" customWidth="1"/>
    <col min="1764" max="1764" width="41.42578125" style="27" customWidth="1"/>
    <col min="1765" max="2006" width="9.140625" style="27"/>
    <col min="2007" max="2007" width="10.28515625" style="27" customWidth="1"/>
    <col min="2008" max="2008" width="49.5703125" style="27" bestFit="1" customWidth="1"/>
    <col min="2009" max="2009" width="23.85546875" style="27" bestFit="1" customWidth="1"/>
    <col min="2010" max="2010" width="11.28515625" style="27" bestFit="1" customWidth="1"/>
    <col min="2011" max="2011" width="9.42578125" style="27" customWidth="1"/>
    <col min="2012" max="2012" width="16.140625" style="27" bestFit="1" customWidth="1"/>
    <col min="2013" max="2013" width="14.85546875" style="27" bestFit="1" customWidth="1"/>
    <col min="2014" max="2014" width="22.7109375" style="27" bestFit="1" customWidth="1"/>
    <col min="2015" max="2015" width="12.5703125" style="27" customWidth="1"/>
    <col min="2016" max="2016" width="19.28515625" style="27" customWidth="1"/>
    <col min="2017" max="2017" width="17.140625" style="27" customWidth="1"/>
    <col min="2018" max="2018" width="18.5703125" style="27" customWidth="1"/>
    <col min="2019" max="2019" width="25" style="27" customWidth="1"/>
    <col min="2020" max="2020" width="41.42578125" style="27" customWidth="1"/>
    <col min="2021" max="2262" width="9.140625" style="27"/>
    <col min="2263" max="2263" width="10.28515625" style="27" customWidth="1"/>
    <col min="2264" max="2264" width="49.5703125" style="27" bestFit="1" customWidth="1"/>
    <col min="2265" max="2265" width="23.85546875" style="27" bestFit="1" customWidth="1"/>
    <col min="2266" max="2266" width="11.28515625" style="27" bestFit="1" customWidth="1"/>
    <col min="2267" max="2267" width="9.42578125" style="27" customWidth="1"/>
    <col min="2268" max="2268" width="16.140625" style="27" bestFit="1" customWidth="1"/>
    <col min="2269" max="2269" width="14.85546875" style="27" bestFit="1" customWidth="1"/>
    <col min="2270" max="2270" width="22.7109375" style="27" bestFit="1" customWidth="1"/>
    <col min="2271" max="2271" width="12.5703125" style="27" customWidth="1"/>
    <col min="2272" max="2272" width="19.28515625" style="27" customWidth="1"/>
    <col min="2273" max="2273" width="17.140625" style="27" customWidth="1"/>
    <col min="2274" max="2274" width="18.5703125" style="27" customWidth="1"/>
    <col min="2275" max="2275" width="25" style="27" customWidth="1"/>
    <col min="2276" max="2276" width="41.42578125" style="27" customWidth="1"/>
    <col min="2277" max="2518" width="9.140625" style="27"/>
    <col min="2519" max="2519" width="10.28515625" style="27" customWidth="1"/>
    <col min="2520" max="2520" width="49.5703125" style="27" bestFit="1" customWidth="1"/>
    <col min="2521" max="2521" width="23.85546875" style="27" bestFit="1" customWidth="1"/>
    <col min="2522" max="2522" width="11.28515625" style="27" bestFit="1" customWidth="1"/>
    <col min="2523" max="2523" width="9.42578125" style="27" customWidth="1"/>
    <col min="2524" max="2524" width="16.140625" style="27" bestFit="1" customWidth="1"/>
    <col min="2525" max="2525" width="14.85546875" style="27" bestFit="1" customWidth="1"/>
    <col min="2526" max="2526" width="22.7109375" style="27" bestFit="1" customWidth="1"/>
    <col min="2527" max="2527" width="12.5703125" style="27" customWidth="1"/>
    <col min="2528" max="2528" width="19.28515625" style="27" customWidth="1"/>
    <col min="2529" max="2529" width="17.140625" style="27" customWidth="1"/>
    <col min="2530" max="2530" width="18.5703125" style="27" customWidth="1"/>
    <col min="2531" max="2531" width="25" style="27" customWidth="1"/>
    <col min="2532" max="2532" width="41.42578125" style="27" customWidth="1"/>
    <col min="2533" max="2774" width="9.140625" style="27"/>
    <col min="2775" max="2775" width="10.28515625" style="27" customWidth="1"/>
    <col min="2776" max="2776" width="49.5703125" style="27" bestFit="1" customWidth="1"/>
    <col min="2777" max="2777" width="23.85546875" style="27" bestFit="1" customWidth="1"/>
    <col min="2778" max="2778" width="11.28515625" style="27" bestFit="1" customWidth="1"/>
    <col min="2779" max="2779" width="9.42578125" style="27" customWidth="1"/>
    <col min="2780" max="2780" width="16.140625" style="27" bestFit="1" customWidth="1"/>
    <col min="2781" max="2781" width="14.85546875" style="27" bestFit="1" customWidth="1"/>
    <col min="2782" max="2782" width="22.7109375" style="27" bestFit="1" customWidth="1"/>
    <col min="2783" max="2783" width="12.5703125" style="27" customWidth="1"/>
    <col min="2784" max="2784" width="19.28515625" style="27" customWidth="1"/>
    <col min="2785" max="2785" width="17.140625" style="27" customWidth="1"/>
    <col min="2786" max="2786" width="18.5703125" style="27" customWidth="1"/>
    <col min="2787" max="2787" width="25" style="27" customWidth="1"/>
    <col min="2788" max="2788" width="41.42578125" style="27" customWidth="1"/>
    <col min="2789" max="3030" width="9.140625" style="27"/>
    <col min="3031" max="3031" width="10.28515625" style="27" customWidth="1"/>
    <col min="3032" max="3032" width="49.5703125" style="27" bestFit="1" customWidth="1"/>
    <col min="3033" max="3033" width="23.85546875" style="27" bestFit="1" customWidth="1"/>
    <col min="3034" max="3034" width="11.28515625" style="27" bestFit="1" customWidth="1"/>
    <col min="3035" max="3035" width="9.42578125" style="27" customWidth="1"/>
    <col min="3036" max="3036" width="16.140625" style="27" bestFit="1" customWidth="1"/>
    <col min="3037" max="3037" width="14.85546875" style="27" bestFit="1" customWidth="1"/>
    <col min="3038" max="3038" width="22.7109375" style="27" bestFit="1" customWidth="1"/>
    <col min="3039" max="3039" width="12.5703125" style="27" customWidth="1"/>
    <col min="3040" max="3040" width="19.28515625" style="27" customWidth="1"/>
    <col min="3041" max="3041" width="17.140625" style="27" customWidth="1"/>
    <col min="3042" max="3042" width="18.5703125" style="27" customWidth="1"/>
    <col min="3043" max="3043" width="25" style="27" customWidth="1"/>
    <col min="3044" max="3044" width="41.42578125" style="27" customWidth="1"/>
    <col min="3045" max="3286" width="9.140625" style="27"/>
    <col min="3287" max="3287" width="10.28515625" style="27" customWidth="1"/>
    <col min="3288" max="3288" width="49.5703125" style="27" bestFit="1" customWidth="1"/>
    <col min="3289" max="3289" width="23.85546875" style="27" bestFit="1" customWidth="1"/>
    <col min="3290" max="3290" width="11.28515625" style="27" bestFit="1" customWidth="1"/>
    <col min="3291" max="3291" width="9.42578125" style="27" customWidth="1"/>
    <col min="3292" max="3292" width="16.140625" style="27" bestFit="1" customWidth="1"/>
    <col min="3293" max="3293" width="14.85546875" style="27" bestFit="1" customWidth="1"/>
    <col min="3294" max="3294" width="22.7109375" style="27" bestFit="1" customWidth="1"/>
    <col min="3295" max="3295" width="12.5703125" style="27" customWidth="1"/>
    <col min="3296" max="3296" width="19.28515625" style="27" customWidth="1"/>
    <col min="3297" max="3297" width="17.140625" style="27" customWidth="1"/>
    <col min="3298" max="3298" width="18.5703125" style="27" customWidth="1"/>
    <col min="3299" max="3299" width="25" style="27" customWidth="1"/>
    <col min="3300" max="3300" width="41.42578125" style="27" customWidth="1"/>
    <col min="3301" max="3542" width="9.140625" style="27"/>
    <col min="3543" max="3543" width="10.28515625" style="27" customWidth="1"/>
    <col min="3544" max="3544" width="49.5703125" style="27" bestFit="1" customWidth="1"/>
    <col min="3545" max="3545" width="23.85546875" style="27" bestFit="1" customWidth="1"/>
    <col min="3546" max="3546" width="11.28515625" style="27" bestFit="1" customWidth="1"/>
    <col min="3547" max="3547" width="9.42578125" style="27" customWidth="1"/>
    <col min="3548" max="3548" width="16.140625" style="27" bestFit="1" customWidth="1"/>
    <col min="3549" max="3549" width="14.85546875" style="27" bestFit="1" customWidth="1"/>
    <col min="3550" max="3550" width="22.7109375" style="27" bestFit="1" customWidth="1"/>
    <col min="3551" max="3551" width="12.5703125" style="27" customWidth="1"/>
    <col min="3552" max="3552" width="19.28515625" style="27" customWidth="1"/>
    <col min="3553" max="3553" width="17.140625" style="27" customWidth="1"/>
    <col min="3554" max="3554" width="18.5703125" style="27" customWidth="1"/>
    <col min="3555" max="3555" width="25" style="27" customWidth="1"/>
    <col min="3556" max="3556" width="41.42578125" style="27" customWidth="1"/>
    <col min="3557" max="3798" width="9.140625" style="27"/>
    <col min="3799" max="3799" width="10.28515625" style="27" customWidth="1"/>
    <col min="3800" max="3800" width="49.5703125" style="27" bestFit="1" customWidth="1"/>
    <col min="3801" max="3801" width="23.85546875" style="27" bestFit="1" customWidth="1"/>
    <col min="3802" max="3802" width="11.28515625" style="27" bestFit="1" customWidth="1"/>
    <col min="3803" max="3803" width="9.42578125" style="27" customWidth="1"/>
    <col min="3804" max="3804" width="16.140625" style="27" bestFit="1" customWidth="1"/>
    <col min="3805" max="3805" width="14.85546875" style="27" bestFit="1" customWidth="1"/>
    <col min="3806" max="3806" width="22.7109375" style="27" bestFit="1" customWidth="1"/>
    <col min="3807" max="3807" width="12.5703125" style="27" customWidth="1"/>
    <col min="3808" max="3808" width="19.28515625" style="27" customWidth="1"/>
    <col min="3809" max="3809" width="17.140625" style="27" customWidth="1"/>
    <col min="3810" max="3810" width="18.5703125" style="27" customWidth="1"/>
    <col min="3811" max="3811" width="25" style="27" customWidth="1"/>
    <col min="3812" max="3812" width="41.42578125" style="27" customWidth="1"/>
    <col min="3813" max="4054" width="9.140625" style="27"/>
    <col min="4055" max="4055" width="10.28515625" style="27" customWidth="1"/>
    <col min="4056" max="4056" width="49.5703125" style="27" bestFit="1" customWidth="1"/>
    <col min="4057" max="4057" width="23.85546875" style="27" bestFit="1" customWidth="1"/>
    <col min="4058" max="4058" width="11.28515625" style="27" bestFit="1" customWidth="1"/>
    <col min="4059" max="4059" width="9.42578125" style="27" customWidth="1"/>
    <col min="4060" max="4060" width="16.140625" style="27" bestFit="1" customWidth="1"/>
    <col min="4061" max="4061" width="14.85546875" style="27" bestFit="1" customWidth="1"/>
    <col min="4062" max="4062" width="22.7109375" style="27" bestFit="1" customWidth="1"/>
    <col min="4063" max="4063" width="12.5703125" style="27" customWidth="1"/>
    <col min="4064" max="4064" width="19.28515625" style="27" customWidth="1"/>
    <col min="4065" max="4065" width="17.140625" style="27" customWidth="1"/>
    <col min="4066" max="4066" width="18.5703125" style="27" customWidth="1"/>
    <col min="4067" max="4067" width="25" style="27" customWidth="1"/>
    <col min="4068" max="4068" width="41.42578125" style="27" customWidth="1"/>
    <col min="4069" max="4310" width="9.140625" style="27"/>
    <col min="4311" max="4311" width="10.28515625" style="27" customWidth="1"/>
    <col min="4312" max="4312" width="49.5703125" style="27" bestFit="1" customWidth="1"/>
    <col min="4313" max="4313" width="23.85546875" style="27" bestFit="1" customWidth="1"/>
    <col min="4314" max="4314" width="11.28515625" style="27" bestFit="1" customWidth="1"/>
    <col min="4315" max="4315" width="9.42578125" style="27" customWidth="1"/>
    <col min="4316" max="4316" width="16.140625" style="27" bestFit="1" customWidth="1"/>
    <col min="4317" max="4317" width="14.85546875" style="27" bestFit="1" customWidth="1"/>
    <col min="4318" max="4318" width="22.7109375" style="27" bestFit="1" customWidth="1"/>
    <col min="4319" max="4319" width="12.5703125" style="27" customWidth="1"/>
    <col min="4320" max="4320" width="19.28515625" style="27" customWidth="1"/>
    <col min="4321" max="4321" width="17.140625" style="27" customWidth="1"/>
    <col min="4322" max="4322" width="18.5703125" style="27" customWidth="1"/>
    <col min="4323" max="4323" width="25" style="27" customWidth="1"/>
    <col min="4324" max="4324" width="41.42578125" style="27" customWidth="1"/>
    <col min="4325" max="4566" width="9.140625" style="27"/>
    <col min="4567" max="4567" width="10.28515625" style="27" customWidth="1"/>
    <col min="4568" max="4568" width="49.5703125" style="27" bestFit="1" customWidth="1"/>
    <col min="4569" max="4569" width="23.85546875" style="27" bestFit="1" customWidth="1"/>
    <col min="4570" max="4570" width="11.28515625" style="27" bestFit="1" customWidth="1"/>
    <col min="4571" max="4571" width="9.42578125" style="27" customWidth="1"/>
    <col min="4572" max="4572" width="16.140625" style="27" bestFit="1" customWidth="1"/>
    <col min="4573" max="4573" width="14.85546875" style="27" bestFit="1" customWidth="1"/>
    <col min="4574" max="4574" width="22.7109375" style="27" bestFit="1" customWidth="1"/>
    <col min="4575" max="4575" width="12.5703125" style="27" customWidth="1"/>
    <col min="4576" max="4576" width="19.28515625" style="27" customWidth="1"/>
    <col min="4577" max="4577" width="17.140625" style="27" customWidth="1"/>
    <col min="4578" max="4578" width="18.5703125" style="27" customWidth="1"/>
    <col min="4579" max="4579" width="25" style="27" customWidth="1"/>
    <col min="4580" max="4580" width="41.42578125" style="27" customWidth="1"/>
    <col min="4581" max="4822" width="9.140625" style="27"/>
    <col min="4823" max="4823" width="10.28515625" style="27" customWidth="1"/>
    <col min="4824" max="4824" width="49.5703125" style="27" bestFit="1" customWidth="1"/>
    <col min="4825" max="4825" width="23.85546875" style="27" bestFit="1" customWidth="1"/>
    <col min="4826" max="4826" width="11.28515625" style="27" bestFit="1" customWidth="1"/>
    <col min="4827" max="4827" width="9.42578125" style="27" customWidth="1"/>
    <col min="4828" max="4828" width="16.140625" style="27" bestFit="1" customWidth="1"/>
    <col min="4829" max="4829" width="14.85546875" style="27" bestFit="1" customWidth="1"/>
    <col min="4830" max="4830" width="22.7109375" style="27" bestFit="1" customWidth="1"/>
    <col min="4831" max="4831" width="12.5703125" style="27" customWidth="1"/>
    <col min="4832" max="4832" width="19.28515625" style="27" customWidth="1"/>
    <col min="4833" max="4833" width="17.140625" style="27" customWidth="1"/>
    <col min="4834" max="4834" width="18.5703125" style="27" customWidth="1"/>
    <col min="4835" max="4835" width="25" style="27" customWidth="1"/>
    <col min="4836" max="4836" width="41.42578125" style="27" customWidth="1"/>
    <col min="4837" max="5078" width="9.140625" style="27"/>
    <col min="5079" max="5079" width="10.28515625" style="27" customWidth="1"/>
    <col min="5080" max="5080" width="49.5703125" style="27" bestFit="1" customWidth="1"/>
    <col min="5081" max="5081" width="23.85546875" style="27" bestFit="1" customWidth="1"/>
    <col min="5082" max="5082" width="11.28515625" style="27" bestFit="1" customWidth="1"/>
    <col min="5083" max="5083" width="9.42578125" style="27" customWidth="1"/>
    <col min="5084" max="5084" width="16.140625" style="27" bestFit="1" customWidth="1"/>
    <col min="5085" max="5085" width="14.85546875" style="27" bestFit="1" customWidth="1"/>
    <col min="5086" max="5086" width="22.7109375" style="27" bestFit="1" customWidth="1"/>
    <col min="5087" max="5087" width="12.5703125" style="27" customWidth="1"/>
    <col min="5088" max="5088" width="19.28515625" style="27" customWidth="1"/>
    <col min="5089" max="5089" width="17.140625" style="27" customWidth="1"/>
    <col min="5090" max="5090" width="18.5703125" style="27" customWidth="1"/>
    <col min="5091" max="5091" width="25" style="27" customWidth="1"/>
    <col min="5092" max="5092" width="41.42578125" style="27" customWidth="1"/>
    <col min="5093" max="5334" width="9.140625" style="27"/>
    <col min="5335" max="5335" width="10.28515625" style="27" customWidth="1"/>
    <col min="5336" max="5336" width="49.5703125" style="27" bestFit="1" customWidth="1"/>
    <col min="5337" max="5337" width="23.85546875" style="27" bestFit="1" customWidth="1"/>
    <col min="5338" max="5338" width="11.28515625" style="27" bestFit="1" customWidth="1"/>
    <col min="5339" max="5339" width="9.42578125" style="27" customWidth="1"/>
    <col min="5340" max="5340" width="16.140625" style="27" bestFit="1" customWidth="1"/>
    <col min="5341" max="5341" width="14.85546875" style="27" bestFit="1" customWidth="1"/>
    <col min="5342" max="5342" width="22.7109375" style="27" bestFit="1" customWidth="1"/>
    <col min="5343" max="5343" width="12.5703125" style="27" customWidth="1"/>
    <col min="5344" max="5344" width="19.28515625" style="27" customWidth="1"/>
    <col min="5345" max="5345" width="17.140625" style="27" customWidth="1"/>
    <col min="5346" max="5346" width="18.5703125" style="27" customWidth="1"/>
    <col min="5347" max="5347" width="25" style="27" customWidth="1"/>
    <col min="5348" max="5348" width="41.42578125" style="27" customWidth="1"/>
    <col min="5349" max="5590" width="9.140625" style="27"/>
    <col min="5591" max="5591" width="10.28515625" style="27" customWidth="1"/>
    <col min="5592" max="5592" width="49.5703125" style="27" bestFit="1" customWidth="1"/>
    <col min="5593" max="5593" width="23.85546875" style="27" bestFit="1" customWidth="1"/>
    <col min="5594" max="5594" width="11.28515625" style="27" bestFit="1" customWidth="1"/>
    <col min="5595" max="5595" width="9.42578125" style="27" customWidth="1"/>
    <col min="5596" max="5596" width="16.140625" style="27" bestFit="1" customWidth="1"/>
    <col min="5597" max="5597" width="14.85546875" style="27" bestFit="1" customWidth="1"/>
    <col min="5598" max="5598" width="22.7109375" style="27" bestFit="1" customWidth="1"/>
    <col min="5599" max="5599" width="12.5703125" style="27" customWidth="1"/>
    <col min="5600" max="5600" width="19.28515625" style="27" customWidth="1"/>
    <col min="5601" max="5601" width="17.140625" style="27" customWidth="1"/>
    <col min="5602" max="5602" width="18.5703125" style="27" customWidth="1"/>
    <col min="5603" max="5603" width="25" style="27" customWidth="1"/>
    <col min="5604" max="5604" width="41.42578125" style="27" customWidth="1"/>
    <col min="5605" max="5846" width="9.140625" style="27"/>
    <col min="5847" max="5847" width="10.28515625" style="27" customWidth="1"/>
    <col min="5848" max="5848" width="49.5703125" style="27" bestFit="1" customWidth="1"/>
    <col min="5849" max="5849" width="23.85546875" style="27" bestFit="1" customWidth="1"/>
    <col min="5850" max="5850" width="11.28515625" style="27" bestFit="1" customWidth="1"/>
    <col min="5851" max="5851" width="9.42578125" style="27" customWidth="1"/>
    <col min="5852" max="5852" width="16.140625" style="27" bestFit="1" customWidth="1"/>
    <col min="5853" max="5853" width="14.85546875" style="27" bestFit="1" customWidth="1"/>
    <col min="5854" max="5854" width="22.7109375" style="27" bestFit="1" customWidth="1"/>
    <col min="5855" max="5855" width="12.5703125" style="27" customWidth="1"/>
    <col min="5856" max="5856" width="19.28515625" style="27" customWidth="1"/>
    <col min="5857" max="5857" width="17.140625" style="27" customWidth="1"/>
    <col min="5858" max="5858" width="18.5703125" style="27" customWidth="1"/>
    <col min="5859" max="5859" width="25" style="27" customWidth="1"/>
    <col min="5860" max="5860" width="41.42578125" style="27" customWidth="1"/>
    <col min="5861" max="6102" width="9.140625" style="27"/>
    <col min="6103" max="6103" width="10.28515625" style="27" customWidth="1"/>
    <col min="6104" max="6104" width="49.5703125" style="27" bestFit="1" customWidth="1"/>
    <col min="6105" max="6105" width="23.85546875" style="27" bestFit="1" customWidth="1"/>
    <col min="6106" max="6106" width="11.28515625" style="27" bestFit="1" customWidth="1"/>
    <col min="6107" max="6107" width="9.42578125" style="27" customWidth="1"/>
    <col min="6108" max="6108" width="16.140625" style="27" bestFit="1" customWidth="1"/>
    <col min="6109" max="6109" width="14.85546875" style="27" bestFit="1" customWidth="1"/>
    <col min="6110" max="6110" width="22.7109375" style="27" bestFit="1" customWidth="1"/>
    <col min="6111" max="6111" width="12.5703125" style="27" customWidth="1"/>
    <col min="6112" max="6112" width="19.28515625" style="27" customWidth="1"/>
    <col min="6113" max="6113" width="17.140625" style="27" customWidth="1"/>
    <col min="6114" max="6114" width="18.5703125" style="27" customWidth="1"/>
    <col min="6115" max="6115" width="25" style="27" customWidth="1"/>
    <col min="6116" max="6116" width="41.42578125" style="27" customWidth="1"/>
    <col min="6117" max="6358" width="9.140625" style="27"/>
    <col min="6359" max="6359" width="10.28515625" style="27" customWidth="1"/>
    <col min="6360" max="6360" width="49.5703125" style="27" bestFit="1" customWidth="1"/>
    <col min="6361" max="6361" width="23.85546875" style="27" bestFit="1" customWidth="1"/>
    <col min="6362" max="6362" width="11.28515625" style="27" bestFit="1" customWidth="1"/>
    <col min="6363" max="6363" width="9.42578125" style="27" customWidth="1"/>
    <col min="6364" max="6364" width="16.140625" style="27" bestFit="1" customWidth="1"/>
    <col min="6365" max="6365" width="14.85546875" style="27" bestFit="1" customWidth="1"/>
    <col min="6366" max="6366" width="22.7109375" style="27" bestFit="1" customWidth="1"/>
    <col min="6367" max="6367" width="12.5703125" style="27" customWidth="1"/>
    <col min="6368" max="6368" width="19.28515625" style="27" customWidth="1"/>
    <col min="6369" max="6369" width="17.140625" style="27" customWidth="1"/>
    <col min="6370" max="6370" width="18.5703125" style="27" customWidth="1"/>
    <col min="6371" max="6371" width="25" style="27" customWidth="1"/>
    <col min="6372" max="6372" width="41.42578125" style="27" customWidth="1"/>
    <col min="6373" max="6614" width="9.140625" style="27"/>
    <col min="6615" max="6615" width="10.28515625" style="27" customWidth="1"/>
    <col min="6616" max="6616" width="49.5703125" style="27" bestFit="1" customWidth="1"/>
    <col min="6617" max="6617" width="23.85546875" style="27" bestFit="1" customWidth="1"/>
    <col min="6618" max="6618" width="11.28515625" style="27" bestFit="1" customWidth="1"/>
    <col min="6619" max="6619" width="9.42578125" style="27" customWidth="1"/>
    <col min="6620" max="6620" width="16.140625" style="27" bestFit="1" customWidth="1"/>
    <col min="6621" max="6621" width="14.85546875" style="27" bestFit="1" customWidth="1"/>
    <col min="6622" max="6622" width="22.7109375" style="27" bestFit="1" customWidth="1"/>
    <col min="6623" max="6623" width="12.5703125" style="27" customWidth="1"/>
    <col min="6624" max="6624" width="19.28515625" style="27" customWidth="1"/>
    <col min="6625" max="6625" width="17.140625" style="27" customWidth="1"/>
    <col min="6626" max="6626" width="18.5703125" style="27" customWidth="1"/>
    <col min="6627" max="6627" width="25" style="27" customWidth="1"/>
    <col min="6628" max="6628" width="41.42578125" style="27" customWidth="1"/>
    <col min="6629" max="6870" width="9.140625" style="27"/>
    <col min="6871" max="6871" width="10.28515625" style="27" customWidth="1"/>
    <col min="6872" max="6872" width="49.5703125" style="27" bestFit="1" customWidth="1"/>
    <col min="6873" max="6873" width="23.85546875" style="27" bestFit="1" customWidth="1"/>
    <col min="6874" max="6874" width="11.28515625" style="27" bestFit="1" customWidth="1"/>
    <col min="6875" max="6875" width="9.42578125" style="27" customWidth="1"/>
    <col min="6876" max="6876" width="16.140625" style="27" bestFit="1" customWidth="1"/>
    <col min="6877" max="6877" width="14.85546875" style="27" bestFit="1" customWidth="1"/>
    <col min="6878" max="6878" width="22.7109375" style="27" bestFit="1" customWidth="1"/>
    <col min="6879" max="6879" width="12.5703125" style="27" customWidth="1"/>
    <col min="6880" max="6880" width="19.28515625" style="27" customWidth="1"/>
    <col min="6881" max="6881" width="17.140625" style="27" customWidth="1"/>
    <col min="6882" max="6882" width="18.5703125" style="27" customWidth="1"/>
    <col min="6883" max="6883" width="25" style="27" customWidth="1"/>
    <col min="6884" max="6884" width="41.42578125" style="27" customWidth="1"/>
    <col min="6885" max="7126" width="9.140625" style="27"/>
    <col min="7127" max="7127" width="10.28515625" style="27" customWidth="1"/>
    <col min="7128" max="7128" width="49.5703125" style="27" bestFit="1" customWidth="1"/>
    <col min="7129" max="7129" width="23.85546875" style="27" bestFit="1" customWidth="1"/>
    <col min="7130" max="7130" width="11.28515625" style="27" bestFit="1" customWidth="1"/>
    <col min="7131" max="7131" width="9.42578125" style="27" customWidth="1"/>
    <col min="7132" max="7132" width="16.140625" style="27" bestFit="1" customWidth="1"/>
    <col min="7133" max="7133" width="14.85546875" style="27" bestFit="1" customWidth="1"/>
    <col min="7134" max="7134" width="22.7109375" style="27" bestFit="1" customWidth="1"/>
    <col min="7135" max="7135" width="12.5703125" style="27" customWidth="1"/>
    <col min="7136" max="7136" width="19.28515625" style="27" customWidth="1"/>
    <col min="7137" max="7137" width="17.140625" style="27" customWidth="1"/>
    <col min="7138" max="7138" width="18.5703125" style="27" customWidth="1"/>
    <col min="7139" max="7139" width="25" style="27" customWidth="1"/>
    <col min="7140" max="7140" width="41.42578125" style="27" customWidth="1"/>
    <col min="7141" max="7382" width="9.140625" style="27"/>
    <col min="7383" max="7383" width="10.28515625" style="27" customWidth="1"/>
    <col min="7384" max="7384" width="49.5703125" style="27" bestFit="1" customWidth="1"/>
    <col min="7385" max="7385" width="23.85546875" style="27" bestFit="1" customWidth="1"/>
    <col min="7386" max="7386" width="11.28515625" style="27" bestFit="1" customWidth="1"/>
    <col min="7387" max="7387" width="9.42578125" style="27" customWidth="1"/>
    <col min="7388" max="7388" width="16.140625" style="27" bestFit="1" customWidth="1"/>
    <col min="7389" max="7389" width="14.85546875" style="27" bestFit="1" customWidth="1"/>
    <col min="7390" max="7390" width="22.7109375" style="27" bestFit="1" customWidth="1"/>
    <col min="7391" max="7391" width="12.5703125" style="27" customWidth="1"/>
    <col min="7392" max="7392" width="19.28515625" style="27" customWidth="1"/>
    <col min="7393" max="7393" width="17.140625" style="27" customWidth="1"/>
    <col min="7394" max="7394" width="18.5703125" style="27" customWidth="1"/>
    <col min="7395" max="7395" width="25" style="27" customWidth="1"/>
    <col min="7396" max="7396" width="41.42578125" style="27" customWidth="1"/>
    <col min="7397" max="7638" width="9.140625" style="27"/>
    <col min="7639" max="7639" width="10.28515625" style="27" customWidth="1"/>
    <col min="7640" max="7640" width="49.5703125" style="27" bestFit="1" customWidth="1"/>
    <col min="7641" max="7641" width="23.85546875" style="27" bestFit="1" customWidth="1"/>
    <col min="7642" max="7642" width="11.28515625" style="27" bestFit="1" customWidth="1"/>
    <col min="7643" max="7643" width="9.42578125" style="27" customWidth="1"/>
    <col min="7644" max="7644" width="16.140625" style="27" bestFit="1" customWidth="1"/>
    <col min="7645" max="7645" width="14.85546875" style="27" bestFit="1" customWidth="1"/>
    <col min="7646" max="7646" width="22.7109375" style="27" bestFit="1" customWidth="1"/>
    <col min="7647" max="7647" width="12.5703125" style="27" customWidth="1"/>
    <col min="7648" max="7648" width="19.28515625" style="27" customWidth="1"/>
    <col min="7649" max="7649" width="17.140625" style="27" customWidth="1"/>
    <col min="7650" max="7650" width="18.5703125" style="27" customWidth="1"/>
    <col min="7651" max="7651" width="25" style="27" customWidth="1"/>
    <col min="7652" max="7652" width="41.42578125" style="27" customWidth="1"/>
    <col min="7653" max="7894" width="9.140625" style="27"/>
    <col min="7895" max="7895" width="10.28515625" style="27" customWidth="1"/>
    <col min="7896" max="7896" width="49.5703125" style="27" bestFit="1" customWidth="1"/>
    <col min="7897" max="7897" width="23.85546875" style="27" bestFit="1" customWidth="1"/>
    <col min="7898" max="7898" width="11.28515625" style="27" bestFit="1" customWidth="1"/>
    <col min="7899" max="7899" width="9.42578125" style="27" customWidth="1"/>
    <col min="7900" max="7900" width="16.140625" style="27" bestFit="1" customWidth="1"/>
    <col min="7901" max="7901" width="14.85546875" style="27" bestFit="1" customWidth="1"/>
    <col min="7902" max="7902" width="22.7109375" style="27" bestFit="1" customWidth="1"/>
    <col min="7903" max="7903" width="12.5703125" style="27" customWidth="1"/>
    <col min="7904" max="7904" width="19.28515625" style="27" customWidth="1"/>
    <col min="7905" max="7905" width="17.140625" style="27" customWidth="1"/>
    <col min="7906" max="7906" width="18.5703125" style="27" customWidth="1"/>
    <col min="7907" max="7907" width="25" style="27" customWidth="1"/>
    <col min="7908" max="7908" width="41.42578125" style="27" customWidth="1"/>
    <col min="7909" max="8150" width="9.140625" style="27"/>
    <col min="8151" max="8151" width="10.28515625" style="27" customWidth="1"/>
    <col min="8152" max="8152" width="49.5703125" style="27" bestFit="1" customWidth="1"/>
    <col min="8153" max="8153" width="23.85546875" style="27" bestFit="1" customWidth="1"/>
    <col min="8154" max="8154" width="11.28515625" style="27" bestFit="1" customWidth="1"/>
    <col min="8155" max="8155" width="9.42578125" style="27" customWidth="1"/>
    <col min="8156" max="8156" width="16.140625" style="27" bestFit="1" customWidth="1"/>
    <col min="8157" max="8157" width="14.85546875" style="27" bestFit="1" customWidth="1"/>
    <col min="8158" max="8158" width="22.7109375" style="27" bestFit="1" customWidth="1"/>
    <col min="8159" max="8159" width="12.5703125" style="27" customWidth="1"/>
    <col min="8160" max="8160" width="19.28515625" style="27" customWidth="1"/>
    <col min="8161" max="8161" width="17.140625" style="27" customWidth="1"/>
    <col min="8162" max="8162" width="18.5703125" style="27" customWidth="1"/>
    <col min="8163" max="8163" width="25" style="27" customWidth="1"/>
    <col min="8164" max="8164" width="41.42578125" style="27" customWidth="1"/>
    <col min="8165" max="8406" width="9.140625" style="27"/>
    <col min="8407" max="8407" width="10.28515625" style="27" customWidth="1"/>
    <col min="8408" max="8408" width="49.5703125" style="27" bestFit="1" customWidth="1"/>
    <col min="8409" max="8409" width="23.85546875" style="27" bestFit="1" customWidth="1"/>
    <col min="8410" max="8410" width="11.28515625" style="27" bestFit="1" customWidth="1"/>
    <col min="8411" max="8411" width="9.42578125" style="27" customWidth="1"/>
    <col min="8412" max="8412" width="16.140625" style="27" bestFit="1" customWidth="1"/>
    <col min="8413" max="8413" width="14.85546875" style="27" bestFit="1" customWidth="1"/>
    <col min="8414" max="8414" width="22.7109375" style="27" bestFit="1" customWidth="1"/>
    <col min="8415" max="8415" width="12.5703125" style="27" customWidth="1"/>
    <col min="8416" max="8416" width="19.28515625" style="27" customWidth="1"/>
    <col min="8417" max="8417" width="17.140625" style="27" customWidth="1"/>
    <col min="8418" max="8418" width="18.5703125" style="27" customWidth="1"/>
    <col min="8419" max="8419" width="25" style="27" customWidth="1"/>
    <col min="8420" max="8420" width="41.42578125" style="27" customWidth="1"/>
    <col min="8421" max="8662" width="9.140625" style="27"/>
    <col min="8663" max="8663" width="10.28515625" style="27" customWidth="1"/>
    <col min="8664" max="8664" width="49.5703125" style="27" bestFit="1" customWidth="1"/>
    <col min="8665" max="8665" width="23.85546875" style="27" bestFit="1" customWidth="1"/>
    <col min="8666" max="8666" width="11.28515625" style="27" bestFit="1" customWidth="1"/>
    <col min="8667" max="8667" width="9.42578125" style="27" customWidth="1"/>
    <col min="8668" max="8668" width="16.140625" style="27" bestFit="1" customWidth="1"/>
    <col min="8669" max="8669" width="14.85546875" style="27" bestFit="1" customWidth="1"/>
    <col min="8670" max="8670" width="22.7109375" style="27" bestFit="1" customWidth="1"/>
    <col min="8671" max="8671" width="12.5703125" style="27" customWidth="1"/>
    <col min="8672" max="8672" width="19.28515625" style="27" customWidth="1"/>
    <col min="8673" max="8673" width="17.140625" style="27" customWidth="1"/>
    <col min="8674" max="8674" width="18.5703125" style="27" customWidth="1"/>
    <col min="8675" max="8675" width="25" style="27" customWidth="1"/>
    <col min="8676" max="8676" width="41.42578125" style="27" customWidth="1"/>
    <col min="8677" max="8918" width="9.140625" style="27"/>
    <col min="8919" max="8919" width="10.28515625" style="27" customWidth="1"/>
    <col min="8920" max="8920" width="49.5703125" style="27" bestFit="1" customWidth="1"/>
    <col min="8921" max="8921" width="23.85546875" style="27" bestFit="1" customWidth="1"/>
    <col min="8922" max="8922" width="11.28515625" style="27" bestFit="1" customWidth="1"/>
    <col min="8923" max="8923" width="9.42578125" style="27" customWidth="1"/>
    <col min="8924" max="8924" width="16.140625" style="27" bestFit="1" customWidth="1"/>
    <col min="8925" max="8925" width="14.85546875" style="27" bestFit="1" customWidth="1"/>
    <col min="8926" max="8926" width="22.7109375" style="27" bestFit="1" customWidth="1"/>
    <col min="8927" max="8927" width="12.5703125" style="27" customWidth="1"/>
    <col min="8928" max="8928" width="19.28515625" style="27" customWidth="1"/>
    <col min="8929" max="8929" width="17.140625" style="27" customWidth="1"/>
    <col min="8930" max="8930" width="18.5703125" style="27" customWidth="1"/>
    <col min="8931" max="8931" width="25" style="27" customWidth="1"/>
    <col min="8932" max="8932" width="41.42578125" style="27" customWidth="1"/>
    <col min="8933" max="9174" width="9.140625" style="27"/>
    <col min="9175" max="9175" width="10.28515625" style="27" customWidth="1"/>
    <col min="9176" max="9176" width="49.5703125" style="27" bestFit="1" customWidth="1"/>
    <col min="9177" max="9177" width="23.85546875" style="27" bestFit="1" customWidth="1"/>
    <col min="9178" max="9178" width="11.28515625" style="27" bestFit="1" customWidth="1"/>
    <col min="9179" max="9179" width="9.42578125" style="27" customWidth="1"/>
    <col min="9180" max="9180" width="16.140625" style="27" bestFit="1" customWidth="1"/>
    <col min="9181" max="9181" width="14.85546875" style="27" bestFit="1" customWidth="1"/>
    <col min="9182" max="9182" width="22.7109375" style="27" bestFit="1" customWidth="1"/>
    <col min="9183" max="9183" width="12.5703125" style="27" customWidth="1"/>
    <col min="9184" max="9184" width="19.28515625" style="27" customWidth="1"/>
    <col min="9185" max="9185" width="17.140625" style="27" customWidth="1"/>
    <col min="9186" max="9186" width="18.5703125" style="27" customWidth="1"/>
    <col min="9187" max="9187" width="25" style="27" customWidth="1"/>
    <col min="9188" max="9188" width="41.42578125" style="27" customWidth="1"/>
    <col min="9189" max="9430" width="9.140625" style="27"/>
    <col min="9431" max="9431" width="10.28515625" style="27" customWidth="1"/>
    <col min="9432" max="9432" width="49.5703125" style="27" bestFit="1" customWidth="1"/>
    <col min="9433" max="9433" width="23.85546875" style="27" bestFit="1" customWidth="1"/>
    <col min="9434" max="9434" width="11.28515625" style="27" bestFit="1" customWidth="1"/>
    <col min="9435" max="9435" width="9.42578125" style="27" customWidth="1"/>
    <col min="9436" max="9436" width="16.140625" style="27" bestFit="1" customWidth="1"/>
    <col min="9437" max="9437" width="14.85546875" style="27" bestFit="1" customWidth="1"/>
    <col min="9438" max="9438" width="22.7109375" style="27" bestFit="1" customWidth="1"/>
    <col min="9439" max="9439" width="12.5703125" style="27" customWidth="1"/>
    <col min="9440" max="9440" width="19.28515625" style="27" customWidth="1"/>
    <col min="9441" max="9441" width="17.140625" style="27" customWidth="1"/>
    <col min="9442" max="9442" width="18.5703125" style="27" customWidth="1"/>
    <col min="9443" max="9443" width="25" style="27" customWidth="1"/>
    <col min="9444" max="9444" width="41.42578125" style="27" customWidth="1"/>
    <col min="9445" max="9686" width="9.140625" style="27"/>
    <col min="9687" max="9687" width="10.28515625" style="27" customWidth="1"/>
    <col min="9688" max="9688" width="49.5703125" style="27" bestFit="1" customWidth="1"/>
    <col min="9689" max="9689" width="23.85546875" style="27" bestFit="1" customWidth="1"/>
    <col min="9690" max="9690" width="11.28515625" style="27" bestFit="1" customWidth="1"/>
    <col min="9691" max="9691" width="9.42578125" style="27" customWidth="1"/>
    <col min="9692" max="9692" width="16.140625" style="27" bestFit="1" customWidth="1"/>
    <col min="9693" max="9693" width="14.85546875" style="27" bestFit="1" customWidth="1"/>
    <col min="9694" max="9694" width="22.7109375" style="27" bestFit="1" customWidth="1"/>
    <col min="9695" max="9695" width="12.5703125" style="27" customWidth="1"/>
    <col min="9696" max="9696" width="19.28515625" style="27" customWidth="1"/>
    <col min="9697" max="9697" width="17.140625" style="27" customWidth="1"/>
    <col min="9698" max="9698" width="18.5703125" style="27" customWidth="1"/>
    <col min="9699" max="9699" width="25" style="27" customWidth="1"/>
    <col min="9700" max="9700" width="41.42578125" style="27" customWidth="1"/>
    <col min="9701" max="9942" width="9.140625" style="27"/>
    <col min="9943" max="9943" width="10.28515625" style="27" customWidth="1"/>
    <col min="9944" max="9944" width="49.5703125" style="27" bestFit="1" customWidth="1"/>
    <col min="9945" max="9945" width="23.85546875" style="27" bestFit="1" customWidth="1"/>
    <col min="9946" max="9946" width="11.28515625" style="27" bestFit="1" customWidth="1"/>
    <col min="9947" max="9947" width="9.42578125" style="27" customWidth="1"/>
    <col min="9948" max="9948" width="16.140625" style="27" bestFit="1" customWidth="1"/>
    <col min="9949" max="9949" width="14.85546875" style="27" bestFit="1" customWidth="1"/>
    <col min="9950" max="9950" width="22.7109375" style="27" bestFit="1" customWidth="1"/>
    <col min="9951" max="9951" width="12.5703125" style="27" customWidth="1"/>
    <col min="9952" max="9952" width="19.28515625" style="27" customWidth="1"/>
    <col min="9953" max="9953" width="17.140625" style="27" customWidth="1"/>
    <col min="9954" max="9954" width="18.5703125" style="27" customWidth="1"/>
    <col min="9955" max="9955" width="25" style="27" customWidth="1"/>
    <col min="9956" max="9956" width="41.42578125" style="27" customWidth="1"/>
    <col min="9957" max="10198" width="9.140625" style="27"/>
    <col min="10199" max="10199" width="10.28515625" style="27" customWidth="1"/>
    <col min="10200" max="10200" width="49.5703125" style="27" bestFit="1" customWidth="1"/>
    <col min="10201" max="10201" width="23.85546875" style="27" bestFit="1" customWidth="1"/>
    <col min="10202" max="10202" width="11.28515625" style="27" bestFit="1" customWidth="1"/>
    <col min="10203" max="10203" width="9.42578125" style="27" customWidth="1"/>
    <col min="10204" max="10204" width="16.140625" style="27" bestFit="1" customWidth="1"/>
    <col min="10205" max="10205" width="14.85546875" style="27" bestFit="1" customWidth="1"/>
    <col min="10206" max="10206" width="22.7109375" style="27" bestFit="1" customWidth="1"/>
    <col min="10207" max="10207" width="12.5703125" style="27" customWidth="1"/>
    <col min="10208" max="10208" width="19.28515625" style="27" customWidth="1"/>
    <col min="10209" max="10209" width="17.140625" style="27" customWidth="1"/>
    <col min="10210" max="10210" width="18.5703125" style="27" customWidth="1"/>
    <col min="10211" max="10211" width="25" style="27" customWidth="1"/>
    <col min="10212" max="10212" width="41.42578125" style="27" customWidth="1"/>
    <col min="10213" max="10454" width="9.140625" style="27"/>
    <col min="10455" max="10455" width="10.28515625" style="27" customWidth="1"/>
    <col min="10456" max="10456" width="49.5703125" style="27" bestFit="1" customWidth="1"/>
    <col min="10457" max="10457" width="23.85546875" style="27" bestFit="1" customWidth="1"/>
    <col min="10458" max="10458" width="11.28515625" style="27" bestFit="1" customWidth="1"/>
    <col min="10459" max="10459" width="9.42578125" style="27" customWidth="1"/>
    <col min="10460" max="10460" width="16.140625" style="27" bestFit="1" customWidth="1"/>
    <col min="10461" max="10461" width="14.85546875" style="27" bestFit="1" customWidth="1"/>
    <col min="10462" max="10462" width="22.7109375" style="27" bestFit="1" customWidth="1"/>
    <col min="10463" max="10463" width="12.5703125" style="27" customWidth="1"/>
    <col min="10464" max="10464" width="19.28515625" style="27" customWidth="1"/>
    <col min="10465" max="10465" width="17.140625" style="27" customWidth="1"/>
    <col min="10466" max="10466" width="18.5703125" style="27" customWidth="1"/>
    <col min="10467" max="10467" width="25" style="27" customWidth="1"/>
    <col min="10468" max="10468" width="41.42578125" style="27" customWidth="1"/>
    <col min="10469" max="10710" width="9.140625" style="27"/>
    <col min="10711" max="10711" width="10.28515625" style="27" customWidth="1"/>
    <col min="10712" max="10712" width="49.5703125" style="27" bestFit="1" customWidth="1"/>
    <col min="10713" max="10713" width="23.85546875" style="27" bestFit="1" customWidth="1"/>
    <col min="10714" max="10714" width="11.28515625" style="27" bestFit="1" customWidth="1"/>
    <col min="10715" max="10715" width="9.42578125" style="27" customWidth="1"/>
    <col min="10716" max="10716" width="16.140625" style="27" bestFit="1" customWidth="1"/>
    <col min="10717" max="10717" width="14.85546875" style="27" bestFit="1" customWidth="1"/>
    <col min="10718" max="10718" width="22.7109375" style="27" bestFit="1" customWidth="1"/>
    <col min="10719" max="10719" width="12.5703125" style="27" customWidth="1"/>
    <col min="10720" max="10720" width="19.28515625" style="27" customWidth="1"/>
    <col min="10721" max="10721" width="17.140625" style="27" customWidth="1"/>
    <col min="10722" max="10722" width="18.5703125" style="27" customWidth="1"/>
    <col min="10723" max="10723" width="25" style="27" customWidth="1"/>
    <col min="10724" max="10724" width="41.42578125" style="27" customWidth="1"/>
    <col min="10725" max="10966" width="9.140625" style="27"/>
    <col min="10967" max="10967" width="10.28515625" style="27" customWidth="1"/>
    <col min="10968" max="10968" width="49.5703125" style="27" bestFit="1" customWidth="1"/>
    <col min="10969" max="10969" width="23.85546875" style="27" bestFit="1" customWidth="1"/>
    <col min="10970" max="10970" width="11.28515625" style="27" bestFit="1" customWidth="1"/>
    <col min="10971" max="10971" width="9.42578125" style="27" customWidth="1"/>
    <col min="10972" max="10972" width="16.140625" style="27" bestFit="1" customWidth="1"/>
    <col min="10973" max="10973" width="14.85546875" style="27" bestFit="1" customWidth="1"/>
    <col min="10974" max="10974" width="22.7109375" style="27" bestFit="1" customWidth="1"/>
    <col min="10975" max="10975" width="12.5703125" style="27" customWidth="1"/>
    <col min="10976" max="10976" width="19.28515625" style="27" customWidth="1"/>
    <col min="10977" max="10977" width="17.140625" style="27" customWidth="1"/>
    <col min="10978" max="10978" width="18.5703125" style="27" customWidth="1"/>
    <col min="10979" max="10979" width="25" style="27" customWidth="1"/>
    <col min="10980" max="10980" width="41.42578125" style="27" customWidth="1"/>
    <col min="10981" max="11222" width="9.140625" style="27"/>
    <col min="11223" max="11223" width="10.28515625" style="27" customWidth="1"/>
    <col min="11224" max="11224" width="49.5703125" style="27" bestFit="1" customWidth="1"/>
    <col min="11225" max="11225" width="23.85546875" style="27" bestFit="1" customWidth="1"/>
    <col min="11226" max="11226" width="11.28515625" style="27" bestFit="1" customWidth="1"/>
    <col min="11227" max="11227" width="9.42578125" style="27" customWidth="1"/>
    <col min="11228" max="11228" width="16.140625" style="27" bestFit="1" customWidth="1"/>
    <col min="11229" max="11229" width="14.85546875" style="27" bestFit="1" customWidth="1"/>
    <col min="11230" max="11230" width="22.7109375" style="27" bestFit="1" customWidth="1"/>
    <col min="11231" max="11231" width="12.5703125" style="27" customWidth="1"/>
    <col min="11232" max="11232" width="19.28515625" style="27" customWidth="1"/>
    <col min="11233" max="11233" width="17.140625" style="27" customWidth="1"/>
    <col min="11234" max="11234" width="18.5703125" style="27" customWidth="1"/>
    <col min="11235" max="11235" width="25" style="27" customWidth="1"/>
    <col min="11236" max="11236" width="41.42578125" style="27" customWidth="1"/>
    <col min="11237" max="11478" width="9.140625" style="27"/>
    <col min="11479" max="11479" width="10.28515625" style="27" customWidth="1"/>
    <col min="11480" max="11480" width="49.5703125" style="27" bestFit="1" customWidth="1"/>
    <col min="11481" max="11481" width="23.85546875" style="27" bestFit="1" customWidth="1"/>
    <col min="11482" max="11482" width="11.28515625" style="27" bestFit="1" customWidth="1"/>
    <col min="11483" max="11483" width="9.42578125" style="27" customWidth="1"/>
    <col min="11484" max="11484" width="16.140625" style="27" bestFit="1" customWidth="1"/>
    <col min="11485" max="11485" width="14.85546875" style="27" bestFit="1" customWidth="1"/>
    <col min="11486" max="11486" width="22.7109375" style="27" bestFit="1" customWidth="1"/>
    <col min="11487" max="11487" width="12.5703125" style="27" customWidth="1"/>
    <col min="11488" max="11488" width="19.28515625" style="27" customWidth="1"/>
    <col min="11489" max="11489" width="17.140625" style="27" customWidth="1"/>
    <col min="11490" max="11490" width="18.5703125" style="27" customWidth="1"/>
    <col min="11491" max="11491" width="25" style="27" customWidth="1"/>
    <col min="11492" max="11492" width="41.42578125" style="27" customWidth="1"/>
    <col min="11493" max="11734" width="9.140625" style="27"/>
    <col min="11735" max="11735" width="10.28515625" style="27" customWidth="1"/>
    <col min="11736" max="11736" width="49.5703125" style="27" bestFit="1" customWidth="1"/>
    <col min="11737" max="11737" width="23.85546875" style="27" bestFit="1" customWidth="1"/>
    <col min="11738" max="11738" width="11.28515625" style="27" bestFit="1" customWidth="1"/>
    <col min="11739" max="11739" width="9.42578125" style="27" customWidth="1"/>
    <col min="11740" max="11740" width="16.140625" style="27" bestFit="1" customWidth="1"/>
    <col min="11741" max="11741" width="14.85546875" style="27" bestFit="1" customWidth="1"/>
    <col min="11742" max="11742" width="22.7109375" style="27" bestFit="1" customWidth="1"/>
    <col min="11743" max="11743" width="12.5703125" style="27" customWidth="1"/>
    <col min="11744" max="11744" width="19.28515625" style="27" customWidth="1"/>
    <col min="11745" max="11745" width="17.140625" style="27" customWidth="1"/>
    <col min="11746" max="11746" width="18.5703125" style="27" customWidth="1"/>
    <col min="11747" max="11747" width="25" style="27" customWidth="1"/>
    <col min="11748" max="11748" width="41.42578125" style="27" customWidth="1"/>
    <col min="11749" max="11990" width="9.140625" style="27"/>
    <col min="11991" max="11991" width="10.28515625" style="27" customWidth="1"/>
    <col min="11992" max="11992" width="49.5703125" style="27" bestFit="1" customWidth="1"/>
    <col min="11993" max="11993" width="23.85546875" style="27" bestFit="1" customWidth="1"/>
    <col min="11994" max="11994" width="11.28515625" style="27" bestFit="1" customWidth="1"/>
    <col min="11995" max="11995" width="9.42578125" style="27" customWidth="1"/>
    <col min="11996" max="11996" width="16.140625" style="27" bestFit="1" customWidth="1"/>
    <col min="11997" max="11997" width="14.85546875" style="27" bestFit="1" customWidth="1"/>
    <col min="11998" max="11998" width="22.7109375" style="27" bestFit="1" customWidth="1"/>
    <col min="11999" max="11999" width="12.5703125" style="27" customWidth="1"/>
    <col min="12000" max="12000" width="19.28515625" style="27" customWidth="1"/>
    <col min="12001" max="12001" width="17.140625" style="27" customWidth="1"/>
    <col min="12002" max="12002" width="18.5703125" style="27" customWidth="1"/>
    <col min="12003" max="12003" width="25" style="27" customWidth="1"/>
    <col min="12004" max="12004" width="41.42578125" style="27" customWidth="1"/>
    <col min="12005" max="12246" width="9.140625" style="27"/>
    <col min="12247" max="12247" width="10.28515625" style="27" customWidth="1"/>
    <col min="12248" max="12248" width="49.5703125" style="27" bestFit="1" customWidth="1"/>
    <col min="12249" max="12249" width="23.85546875" style="27" bestFit="1" customWidth="1"/>
    <col min="12250" max="12250" width="11.28515625" style="27" bestFit="1" customWidth="1"/>
    <col min="12251" max="12251" width="9.42578125" style="27" customWidth="1"/>
    <col min="12252" max="12252" width="16.140625" style="27" bestFit="1" customWidth="1"/>
    <col min="12253" max="12253" width="14.85546875" style="27" bestFit="1" customWidth="1"/>
    <col min="12254" max="12254" width="22.7109375" style="27" bestFit="1" customWidth="1"/>
    <col min="12255" max="12255" width="12.5703125" style="27" customWidth="1"/>
    <col min="12256" max="12256" width="19.28515625" style="27" customWidth="1"/>
    <col min="12257" max="12257" width="17.140625" style="27" customWidth="1"/>
    <col min="12258" max="12258" width="18.5703125" style="27" customWidth="1"/>
    <col min="12259" max="12259" width="25" style="27" customWidth="1"/>
    <col min="12260" max="12260" width="41.42578125" style="27" customWidth="1"/>
    <col min="12261" max="12502" width="9.140625" style="27"/>
    <col min="12503" max="12503" width="10.28515625" style="27" customWidth="1"/>
    <col min="12504" max="12504" width="49.5703125" style="27" bestFit="1" customWidth="1"/>
    <col min="12505" max="12505" width="23.85546875" style="27" bestFit="1" customWidth="1"/>
    <col min="12506" max="12506" width="11.28515625" style="27" bestFit="1" customWidth="1"/>
    <col min="12507" max="12507" width="9.42578125" style="27" customWidth="1"/>
    <col min="12508" max="12508" width="16.140625" style="27" bestFit="1" customWidth="1"/>
    <col min="12509" max="12509" width="14.85546875" style="27" bestFit="1" customWidth="1"/>
    <col min="12510" max="12510" width="22.7109375" style="27" bestFit="1" customWidth="1"/>
    <col min="12511" max="12511" width="12.5703125" style="27" customWidth="1"/>
    <col min="12512" max="12512" width="19.28515625" style="27" customWidth="1"/>
    <col min="12513" max="12513" width="17.140625" style="27" customWidth="1"/>
    <col min="12514" max="12514" width="18.5703125" style="27" customWidth="1"/>
    <col min="12515" max="12515" width="25" style="27" customWidth="1"/>
    <col min="12516" max="12516" width="41.42578125" style="27" customWidth="1"/>
    <col min="12517" max="12758" width="9.140625" style="27"/>
    <col min="12759" max="12759" width="10.28515625" style="27" customWidth="1"/>
    <col min="12760" max="12760" width="49.5703125" style="27" bestFit="1" customWidth="1"/>
    <col min="12761" max="12761" width="23.85546875" style="27" bestFit="1" customWidth="1"/>
    <col min="12762" max="12762" width="11.28515625" style="27" bestFit="1" customWidth="1"/>
    <col min="12763" max="12763" width="9.42578125" style="27" customWidth="1"/>
    <col min="12764" max="12764" width="16.140625" style="27" bestFit="1" customWidth="1"/>
    <col min="12765" max="12765" width="14.85546875" style="27" bestFit="1" customWidth="1"/>
    <col min="12766" max="12766" width="22.7109375" style="27" bestFit="1" customWidth="1"/>
    <col min="12767" max="12767" width="12.5703125" style="27" customWidth="1"/>
    <col min="12768" max="12768" width="19.28515625" style="27" customWidth="1"/>
    <col min="12769" max="12769" width="17.140625" style="27" customWidth="1"/>
    <col min="12770" max="12770" width="18.5703125" style="27" customWidth="1"/>
    <col min="12771" max="12771" width="25" style="27" customWidth="1"/>
    <col min="12772" max="12772" width="41.42578125" style="27" customWidth="1"/>
    <col min="12773" max="13014" width="9.140625" style="27"/>
    <col min="13015" max="13015" width="10.28515625" style="27" customWidth="1"/>
    <col min="13016" max="13016" width="49.5703125" style="27" bestFit="1" customWidth="1"/>
    <col min="13017" max="13017" width="23.85546875" style="27" bestFit="1" customWidth="1"/>
    <col min="13018" max="13018" width="11.28515625" style="27" bestFit="1" customWidth="1"/>
    <col min="13019" max="13019" width="9.42578125" style="27" customWidth="1"/>
    <col min="13020" max="13020" width="16.140625" style="27" bestFit="1" customWidth="1"/>
    <col min="13021" max="13021" width="14.85546875" style="27" bestFit="1" customWidth="1"/>
    <col min="13022" max="13022" width="22.7109375" style="27" bestFit="1" customWidth="1"/>
    <col min="13023" max="13023" width="12.5703125" style="27" customWidth="1"/>
    <col min="13024" max="13024" width="19.28515625" style="27" customWidth="1"/>
    <col min="13025" max="13025" width="17.140625" style="27" customWidth="1"/>
    <col min="13026" max="13026" width="18.5703125" style="27" customWidth="1"/>
    <col min="13027" max="13027" width="25" style="27" customWidth="1"/>
    <col min="13028" max="13028" width="41.42578125" style="27" customWidth="1"/>
    <col min="13029" max="13270" width="9.140625" style="27"/>
    <col min="13271" max="13271" width="10.28515625" style="27" customWidth="1"/>
    <col min="13272" max="13272" width="49.5703125" style="27" bestFit="1" customWidth="1"/>
    <col min="13273" max="13273" width="23.85546875" style="27" bestFit="1" customWidth="1"/>
    <col min="13274" max="13274" width="11.28515625" style="27" bestFit="1" customWidth="1"/>
    <col min="13275" max="13275" width="9.42578125" style="27" customWidth="1"/>
    <col min="13276" max="13276" width="16.140625" style="27" bestFit="1" customWidth="1"/>
    <col min="13277" max="13277" width="14.85546875" style="27" bestFit="1" customWidth="1"/>
    <col min="13278" max="13278" width="22.7109375" style="27" bestFit="1" customWidth="1"/>
    <col min="13279" max="13279" width="12.5703125" style="27" customWidth="1"/>
    <col min="13280" max="13280" width="19.28515625" style="27" customWidth="1"/>
    <col min="13281" max="13281" width="17.140625" style="27" customWidth="1"/>
    <col min="13282" max="13282" width="18.5703125" style="27" customWidth="1"/>
    <col min="13283" max="13283" width="25" style="27" customWidth="1"/>
    <col min="13284" max="13284" width="41.42578125" style="27" customWidth="1"/>
    <col min="13285" max="13526" width="9.140625" style="27"/>
    <col min="13527" max="13527" width="10.28515625" style="27" customWidth="1"/>
    <col min="13528" max="13528" width="49.5703125" style="27" bestFit="1" customWidth="1"/>
    <col min="13529" max="13529" width="23.85546875" style="27" bestFit="1" customWidth="1"/>
    <col min="13530" max="13530" width="11.28515625" style="27" bestFit="1" customWidth="1"/>
    <col min="13531" max="13531" width="9.42578125" style="27" customWidth="1"/>
    <col min="13532" max="13532" width="16.140625" style="27" bestFit="1" customWidth="1"/>
    <col min="13533" max="13533" width="14.85546875" style="27" bestFit="1" customWidth="1"/>
    <col min="13534" max="13534" width="22.7109375" style="27" bestFit="1" customWidth="1"/>
    <col min="13535" max="13535" width="12.5703125" style="27" customWidth="1"/>
    <col min="13536" max="13536" width="19.28515625" style="27" customWidth="1"/>
    <col min="13537" max="13537" width="17.140625" style="27" customWidth="1"/>
    <col min="13538" max="13538" width="18.5703125" style="27" customWidth="1"/>
    <col min="13539" max="13539" width="25" style="27" customWidth="1"/>
    <col min="13540" max="13540" width="41.42578125" style="27" customWidth="1"/>
    <col min="13541" max="13782" width="9.140625" style="27"/>
    <col min="13783" max="13783" width="10.28515625" style="27" customWidth="1"/>
    <col min="13784" max="13784" width="49.5703125" style="27" bestFit="1" customWidth="1"/>
    <col min="13785" max="13785" width="23.85546875" style="27" bestFit="1" customWidth="1"/>
    <col min="13786" max="13786" width="11.28515625" style="27" bestFit="1" customWidth="1"/>
    <col min="13787" max="13787" width="9.42578125" style="27" customWidth="1"/>
    <col min="13788" max="13788" width="16.140625" style="27" bestFit="1" customWidth="1"/>
    <col min="13789" max="13789" width="14.85546875" style="27" bestFit="1" customWidth="1"/>
    <col min="13790" max="13790" width="22.7109375" style="27" bestFit="1" customWidth="1"/>
    <col min="13791" max="13791" width="12.5703125" style="27" customWidth="1"/>
    <col min="13792" max="13792" width="19.28515625" style="27" customWidth="1"/>
    <col min="13793" max="13793" width="17.140625" style="27" customWidth="1"/>
    <col min="13794" max="13794" width="18.5703125" style="27" customWidth="1"/>
    <col min="13795" max="13795" width="25" style="27" customWidth="1"/>
    <col min="13796" max="13796" width="41.42578125" style="27" customWidth="1"/>
    <col min="13797" max="14038" width="9.140625" style="27"/>
    <col min="14039" max="14039" width="10.28515625" style="27" customWidth="1"/>
    <col min="14040" max="14040" width="49.5703125" style="27" bestFit="1" customWidth="1"/>
    <col min="14041" max="14041" width="23.85546875" style="27" bestFit="1" customWidth="1"/>
    <col min="14042" max="14042" width="11.28515625" style="27" bestFit="1" customWidth="1"/>
    <col min="14043" max="14043" width="9.42578125" style="27" customWidth="1"/>
    <col min="14044" max="14044" width="16.140625" style="27" bestFit="1" customWidth="1"/>
    <col min="14045" max="14045" width="14.85546875" style="27" bestFit="1" customWidth="1"/>
    <col min="14046" max="14046" width="22.7109375" style="27" bestFit="1" customWidth="1"/>
    <col min="14047" max="14047" width="12.5703125" style="27" customWidth="1"/>
    <col min="14048" max="14048" width="19.28515625" style="27" customWidth="1"/>
    <col min="14049" max="14049" width="17.140625" style="27" customWidth="1"/>
    <col min="14050" max="14050" width="18.5703125" style="27" customWidth="1"/>
    <col min="14051" max="14051" width="25" style="27" customWidth="1"/>
    <col min="14052" max="14052" width="41.42578125" style="27" customWidth="1"/>
    <col min="14053" max="14294" width="9.140625" style="27"/>
    <col min="14295" max="14295" width="10.28515625" style="27" customWidth="1"/>
    <col min="14296" max="14296" width="49.5703125" style="27" bestFit="1" customWidth="1"/>
    <col min="14297" max="14297" width="23.85546875" style="27" bestFit="1" customWidth="1"/>
    <col min="14298" max="14298" width="11.28515625" style="27" bestFit="1" customWidth="1"/>
    <col min="14299" max="14299" width="9.42578125" style="27" customWidth="1"/>
    <col min="14300" max="14300" width="16.140625" style="27" bestFit="1" customWidth="1"/>
    <col min="14301" max="14301" width="14.85546875" style="27" bestFit="1" customWidth="1"/>
    <col min="14302" max="14302" width="22.7109375" style="27" bestFit="1" customWidth="1"/>
    <col min="14303" max="14303" width="12.5703125" style="27" customWidth="1"/>
    <col min="14304" max="14304" width="19.28515625" style="27" customWidth="1"/>
    <col min="14305" max="14305" width="17.140625" style="27" customWidth="1"/>
    <col min="14306" max="14306" width="18.5703125" style="27" customWidth="1"/>
    <col min="14307" max="14307" width="25" style="27" customWidth="1"/>
    <col min="14308" max="14308" width="41.42578125" style="27" customWidth="1"/>
    <col min="14309" max="14550" width="9.140625" style="27"/>
    <col min="14551" max="14551" width="10.28515625" style="27" customWidth="1"/>
    <col min="14552" max="14552" width="49.5703125" style="27" bestFit="1" customWidth="1"/>
    <col min="14553" max="14553" width="23.85546875" style="27" bestFit="1" customWidth="1"/>
    <col min="14554" max="14554" width="11.28515625" style="27" bestFit="1" customWidth="1"/>
    <col min="14555" max="14555" width="9.42578125" style="27" customWidth="1"/>
    <col min="14556" max="14556" width="16.140625" style="27" bestFit="1" customWidth="1"/>
    <col min="14557" max="14557" width="14.85546875" style="27" bestFit="1" customWidth="1"/>
    <col min="14558" max="14558" width="22.7109375" style="27" bestFit="1" customWidth="1"/>
    <col min="14559" max="14559" width="12.5703125" style="27" customWidth="1"/>
    <col min="14560" max="14560" width="19.28515625" style="27" customWidth="1"/>
    <col min="14561" max="14561" width="17.140625" style="27" customWidth="1"/>
    <col min="14562" max="14562" width="18.5703125" style="27" customWidth="1"/>
    <col min="14563" max="14563" width="25" style="27" customWidth="1"/>
    <col min="14564" max="14564" width="41.42578125" style="27" customWidth="1"/>
    <col min="14565" max="14806" width="9.140625" style="27"/>
    <col min="14807" max="14807" width="10.28515625" style="27" customWidth="1"/>
    <col min="14808" max="14808" width="49.5703125" style="27" bestFit="1" customWidth="1"/>
    <col min="14809" max="14809" width="23.85546875" style="27" bestFit="1" customWidth="1"/>
    <col min="14810" max="14810" width="11.28515625" style="27" bestFit="1" customWidth="1"/>
    <col min="14811" max="14811" width="9.42578125" style="27" customWidth="1"/>
    <col min="14812" max="14812" width="16.140625" style="27" bestFit="1" customWidth="1"/>
    <col min="14813" max="14813" width="14.85546875" style="27" bestFit="1" customWidth="1"/>
    <col min="14814" max="14814" width="22.7109375" style="27" bestFit="1" customWidth="1"/>
    <col min="14815" max="14815" width="12.5703125" style="27" customWidth="1"/>
    <col min="14816" max="14816" width="19.28515625" style="27" customWidth="1"/>
    <col min="14817" max="14817" width="17.140625" style="27" customWidth="1"/>
    <col min="14818" max="14818" width="18.5703125" style="27" customWidth="1"/>
    <col min="14819" max="14819" width="25" style="27" customWidth="1"/>
    <col min="14820" max="14820" width="41.42578125" style="27" customWidth="1"/>
    <col min="14821" max="15062" width="9.140625" style="27"/>
    <col min="15063" max="15063" width="10.28515625" style="27" customWidth="1"/>
    <col min="15064" max="15064" width="49.5703125" style="27" bestFit="1" customWidth="1"/>
    <col min="15065" max="15065" width="23.85546875" style="27" bestFit="1" customWidth="1"/>
    <col min="15066" max="15066" width="11.28515625" style="27" bestFit="1" customWidth="1"/>
    <col min="15067" max="15067" width="9.42578125" style="27" customWidth="1"/>
    <col min="15068" max="15068" width="16.140625" style="27" bestFit="1" customWidth="1"/>
    <col min="15069" max="15069" width="14.85546875" style="27" bestFit="1" customWidth="1"/>
    <col min="15070" max="15070" width="22.7109375" style="27" bestFit="1" customWidth="1"/>
    <col min="15071" max="15071" width="12.5703125" style="27" customWidth="1"/>
    <col min="15072" max="15072" width="19.28515625" style="27" customWidth="1"/>
    <col min="15073" max="15073" width="17.140625" style="27" customWidth="1"/>
    <col min="15074" max="15074" width="18.5703125" style="27" customWidth="1"/>
    <col min="15075" max="15075" width="25" style="27" customWidth="1"/>
    <col min="15076" max="15076" width="41.42578125" style="27" customWidth="1"/>
    <col min="15077" max="15318" width="9.140625" style="27"/>
    <col min="15319" max="15319" width="10.28515625" style="27" customWidth="1"/>
    <col min="15320" max="15320" width="49.5703125" style="27" bestFit="1" customWidth="1"/>
    <col min="15321" max="15321" width="23.85546875" style="27" bestFit="1" customWidth="1"/>
    <col min="15322" max="15322" width="11.28515625" style="27" bestFit="1" customWidth="1"/>
    <col min="15323" max="15323" width="9.42578125" style="27" customWidth="1"/>
    <col min="15324" max="15324" width="16.140625" style="27" bestFit="1" customWidth="1"/>
    <col min="15325" max="15325" width="14.85546875" style="27" bestFit="1" customWidth="1"/>
    <col min="15326" max="15326" width="22.7109375" style="27" bestFit="1" customWidth="1"/>
    <col min="15327" max="15327" width="12.5703125" style="27" customWidth="1"/>
    <col min="15328" max="15328" width="19.28515625" style="27" customWidth="1"/>
    <col min="15329" max="15329" width="17.140625" style="27" customWidth="1"/>
    <col min="15330" max="15330" width="18.5703125" style="27" customWidth="1"/>
    <col min="15331" max="15331" width="25" style="27" customWidth="1"/>
    <col min="15332" max="15332" width="41.42578125" style="27" customWidth="1"/>
    <col min="15333" max="15574" width="9.140625" style="27"/>
    <col min="15575" max="15575" width="10.28515625" style="27" customWidth="1"/>
    <col min="15576" max="15576" width="49.5703125" style="27" bestFit="1" customWidth="1"/>
    <col min="15577" max="15577" width="23.85546875" style="27" bestFit="1" customWidth="1"/>
    <col min="15578" max="15578" width="11.28515625" style="27" bestFit="1" customWidth="1"/>
    <col min="15579" max="15579" width="9.42578125" style="27" customWidth="1"/>
    <col min="15580" max="15580" width="16.140625" style="27" bestFit="1" customWidth="1"/>
    <col min="15581" max="15581" width="14.85546875" style="27" bestFit="1" customWidth="1"/>
    <col min="15582" max="15582" width="22.7109375" style="27" bestFit="1" customWidth="1"/>
    <col min="15583" max="15583" width="12.5703125" style="27" customWidth="1"/>
    <col min="15584" max="15584" width="19.28515625" style="27" customWidth="1"/>
    <col min="15585" max="15585" width="17.140625" style="27" customWidth="1"/>
    <col min="15586" max="15586" width="18.5703125" style="27" customWidth="1"/>
    <col min="15587" max="15587" width="25" style="27" customWidth="1"/>
    <col min="15588" max="15588" width="41.42578125" style="27" customWidth="1"/>
    <col min="15589" max="15830" width="9.140625" style="27"/>
    <col min="15831" max="15831" width="10.28515625" style="27" customWidth="1"/>
    <col min="15832" max="15832" width="49.5703125" style="27" bestFit="1" customWidth="1"/>
    <col min="15833" max="15833" width="23.85546875" style="27" bestFit="1" customWidth="1"/>
    <col min="15834" max="15834" width="11.28515625" style="27" bestFit="1" customWidth="1"/>
    <col min="15835" max="15835" width="9.42578125" style="27" customWidth="1"/>
    <col min="15836" max="15836" width="16.140625" style="27" bestFit="1" customWidth="1"/>
    <col min="15837" max="15837" width="14.85546875" style="27" bestFit="1" customWidth="1"/>
    <col min="15838" max="15838" width="22.7109375" style="27" bestFit="1" customWidth="1"/>
    <col min="15839" max="15839" width="12.5703125" style="27" customWidth="1"/>
    <col min="15840" max="15840" width="19.28515625" style="27" customWidth="1"/>
    <col min="15841" max="15841" width="17.140625" style="27" customWidth="1"/>
    <col min="15842" max="15842" width="18.5703125" style="27" customWidth="1"/>
    <col min="15843" max="15843" width="25" style="27" customWidth="1"/>
    <col min="15844" max="15844" width="41.42578125" style="27" customWidth="1"/>
    <col min="15845" max="16086" width="9.140625" style="27"/>
    <col min="16087" max="16087" width="10.28515625" style="27" customWidth="1"/>
    <col min="16088" max="16088" width="49.5703125" style="27" bestFit="1" customWidth="1"/>
    <col min="16089" max="16089" width="23.85546875" style="27" bestFit="1" customWidth="1"/>
    <col min="16090" max="16090" width="11.28515625" style="27" bestFit="1" customWidth="1"/>
    <col min="16091" max="16091" width="9.42578125" style="27" customWidth="1"/>
    <col min="16092" max="16092" width="16.140625" style="27" bestFit="1" customWidth="1"/>
    <col min="16093" max="16093" width="14.85546875" style="27" bestFit="1" customWidth="1"/>
    <col min="16094" max="16094" width="22.7109375" style="27" bestFit="1" customWidth="1"/>
    <col min="16095" max="16095" width="12.5703125" style="27" customWidth="1"/>
    <col min="16096" max="16096" width="19.28515625" style="27" customWidth="1"/>
    <col min="16097" max="16097" width="17.140625" style="27" customWidth="1"/>
    <col min="16098" max="16098" width="18.5703125" style="27" customWidth="1"/>
    <col min="16099" max="16099" width="25" style="27" customWidth="1"/>
    <col min="16100" max="16100" width="41.42578125" style="27" customWidth="1"/>
    <col min="16101" max="16384" width="9.140625" style="27"/>
  </cols>
  <sheetData>
    <row r="1" spans="1:12" s="8" customFormat="1" ht="45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7" t="s">
        <v>10</v>
      </c>
    </row>
    <row r="2" spans="1:12" s="17" customFormat="1" ht="23.1" customHeight="1" x14ac:dyDescent="0.25">
      <c r="A2" s="48">
        <v>1</v>
      </c>
      <c r="B2" s="49" t="s">
        <v>11</v>
      </c>
      <c r="C2" s="11" t="s">
        <v>36</v>
      </c>
      <c r="D2" s="12">
        <f>E2*5280</f>
        <v>7286.4</v>
      </c>
      <c r="E2" s="13">
        <v>1.38</v>
      </c>
      <c r="F2" s="14">
        <v>10</v>
      </c>
      <c r="G2" s="14">
        <f>(F2*D2/9)</f>
        <v>8096</v>
      </c>
      <c r="H2" s="15"/>
      <c r="I2" s="16"/>
      <c r="J2" s="36"/>
      <c r="K2" s="37"/>
    </row>
    <row r="3" spans="1:12" s="17" customFormat="1" ht="23.1" customHeight="1" x14ac:dyDescent="0.25">
      <c r="A3" s="48"/>
      <c r="B3" s="49"/>
      <c r="C3" s="50" t="s">
        <v>12</v>
      </c>
      <c r="D3" s="50"/>
      <c r="E3" s="50"/>
      <c r="F3" s="50"/>
      <c r="G3" s="50"/>
      <c r="H3" s="14">
        <v>1</v>
      </c>
      <c r="I3" s="13" t="s">
        <v>13</v>
      </c>
      <c r="J3" s="38">
        <v>0</v>
      </c>
      <c r="K3" s="39">
        <f t="shared" ref="K3:K5" si="0">H3*J3</f>
        <v>0</v>
      </c>
    </row>
    <row r="4" spans="1:12" s="17" customFormat="1" ht="23.1" customHeight="1" x14ac:dyDescent="0.25">
      <c r="A4" s="48"/>
      <c r="B4" s="49"/>
      <c r="C4" s="50" t="s">
        <v>35</v>
      </c>
      <c r="D4" s="50"/>
      <c r="E4" s="50"/>
      <c r="F4" s="50"/>
      <c r="G4" s="50"/>
      <c r="H4" s="14">
        <f>G2*110/2000*1.05</f>
        <v>467.54399999999998</v>
      </c>
      <c r="I4" s="13" t="s">
        <v>14</v>
      </c>
      <c r="J4" s="38">
        <v>0</v>
      </c>
      <c r="K4" s="39">
        <f t="shared" si="0"/>
        <v>0</v>
      </c>
    </row>
    <row r="5" spans="1:12" s="17" customFormat="1" ht="23.1" customHeight="1" x14ac:dyDescent="0.25">
      <c r="A5" s="48"/>
      <c r="B5" s="49"/>
      <c r="C5" s="50" t="s">
        <v>15</v>
      </c>
      <c r="D5" s="50"/>
      <c r="E5" s="50"/>
      <c r="F5" s="50"/>
      <c r="G5" s="50"/>
      <c r="H5" s="14">
        <f>(D2*20)/9</f>
        <v>16192</v>
      </c>
      <c r="I5" s="13" t="s">
        <v>16</v>
      </c>
      <c r="J5" s="38">
        <v>0</v>
      </c>
      <c r="K5" s="39">
        <f t="shared" si="0"/>
        <v>0</v>
      </c>
    </row>
    <row r="6" spans="1:12" s="17" customFormat="1" ht="23.1" customHeight="1" x14ac:dyDescent="0.25">
      <c r="A6" s="48"/>
      <c r="B6" s="49"/>
      <c r="C6" s="51" t="s">
        <v>17</v>
      </c>
      <c r="D6" s="52"/>
      <c r="E6" s="52"/>
      <c r="F6" s="52"/>
      <c r="G6" s="52"/>
      <c r="H6" s="53"/>
      <c r="I6" s="53"/>
      <c r="J6" s="53"/>
      <c r="K6" s="40">
        <f>K3+K4+K5</f>
        <v>0</v>
      </c>
    </row>
    <row r="7" spans="1:12" s="8" customFormat="1" ht="23.1" customHeight="1" x14ac:dyDescent="0.25">
      <c r="A7" s="48">
        <v>1</v>
      </c>
      <c r="B7" s="49" t="s">
        <v>18</v>
      </c>
      <c r="C7" s="11" t="s">
        <v>37</v>
      </c>
      <c r="D7" s="12">
        <f>E7*5280</f>
        <v>9345.6</v>
      </c>
      <c r="E7" s="13">
        <v>1.77</v>
      </c>
      <c r="F7" s="14">
        <v>10</v>
      </c>
      <c r="G7" s="14">
        <f>(F7*D7/9)</f>
        <v>10384</v>
      </c>
      <c r="H7" s="15"/>
      <c r="I7" s="16"/>
      <c r="J7" s="36">
        <v>0</v>
      </c>
      <c r="K7" s="41"/>
    </row>
    <row r="8" spans="1:12" s="17" customFormat="1" ht="23.1" customHeight="1" x14ac:dyDescent="0.25">
      <c r="A8" s="48"/>
      <c r="B8" s="49"/>
      <c r="C8" s="50" t="s">
        <v>12</v>
      </c>
      <c r="D8" s="56"/>
      <c r="E8" s="56"/>
      <c r="F8" s="56"/>
      <c r="G8" s="56"/>
      <c r="H8" s="14">
        <v>1</v>
      </c>
      <c r="I8" s="13" t="s">
        <v>19</v>
      </c>
      <c r="J8" s="38">
        <v>0</v>
      </c>
      <c r="K8" s="39">
        <f t="shared" ref="K8:K10" si="1">H8*J8</f>
        <v>0</v>
      </c>
    </row>
    <row r="9" spans="1:12" s="17" customFormat="1" ht="23.1" customHeight="1" x14ac:dyDescent="0.25">
      <c r="A9" s="48"/>
      <c r="B9" s="49"/>
      <c r="C9" s="50" t="s">
        <v>35</v>
      </c>
      <c r="D9" s="50"/>
      <c r="E9" s="50"/>
      <c r="F9" s="50"/>
      <c r="G9" s="50"/>
      <c r="H9" s="14">
        <f>G7*110/2000*1.05</f>
        <v>599.67600000000004</v>
      </c>
      <c r="I9" s="13" t="s">
        <v>20</v>
      </c>
      <c r="J9" s="38">
        <v>0</v>
      </c>
      <c r="K9" s="39">
        <f t="shared" si="1"/>
        <v>0</v>
      </c>
    </row>
    <row r="10" spans="1:12" s="17" customFormat="1" ht="23.1" customHeight="1" x14ac:dyDescent="0.25">
      <c r="A10" s="48"/>
      <c r="B10" s="49"/>
      <c r="C10" s="50" t="s">
        <v>15</v>
      </c>
      <c r="D10" s="50"/>
      <c r="E10" s="50"/>
      <c r="F10" s="50"/>
      <c r="G10" s="50"/>
      <c r="H10" s="14">
        <f>(D7*20)/9</f>
        <v>20768</v>
      </c>
      <c r="I10" s="13" t="s">
        <v>16</v>
      </c>
      <c r="J10" s="38">
        <v>0</v>
      </c>
      <c r="K10" s="39">
        <f t="shared" si="1"/>
        <v>0</v>
      </c>
    </row>
    <row r="11" spans="1:12" s="17" customFormat="1" ht="23.1" customHeight="1" x14ac:dyDescent="0.25">
      <c r="A11" s="21"/>
      <c r="B11" s="22"/>
      <c r="C11" s="51" t="s">
        <v>17</v>
      </c>
      <c r="D11" s="54"/>
      <c r="E11" s="54"/>
      <c r="F11" s="54"/>
      <c r="G11" s="54"/>
      <c r="H11" s="55"/>
      <c r="I11" s="55"/>
      <c r="J11" s="55"/>
      <c r="K11" s="40">
        <f>K8+K9+K10</f>
        <v>0</v>
      </c>
    </row>
    <row r="12" spans="1:12" s="19" customFormat="1" ht="23.1" customHeight="1" x14ac:dyDescent="0.25">
      <c r="A12" s="48">
        <v>1</v>
      </c>
      <c r="B12" s="49" t="s">
        <v>21</v>
      </c>
      <c r="C12" s="11" t="s">
        <v>38</v>
      </c>
      <c r="D12" s="12">
        <f>E12*5280</f>
        <v>2851.2000000000003</v>
      </c>
      <c r="E12" s="13">
        <v>0.54</v>
      </c>
      <c r="F12" s="14">
        <v>10</v>
      </c>
      <c r="G12" s="14">
        <f>(F12*D12/9)</f>
        <v>3168.0000000000005</v>
      </c>
      <c r="H12" s="15"/>
      <c r="I12" s="16"/>
      <c r="J12" s="36"/>
      <c r="K12" s="41"/>
    </row>
    <row r="13" spans="1:12" s="19" customFormat="1" ht="23.1" customHeight="1" x14ac:dyDescent="0.25">
      <c r="A13" s="48"/>
      <c r="B13" s="49"/>
      <c r="C13" s="50" t="s">
        <v>12</v>
      </c>
      <c r="D13" s="56"/>
      <c r="E13" s="56"/>
      <c r="F13" s="56"/>
      <c r="G13" s="56"/>
      <c r="H13" s="14">
        <v>1</v>
      </c>
      <c r="I13" s="13" t="s">
        <v>19</v>
      </c>
      <c r="J13" s="38">
        <v>0</v>
      </c>
      <c r="K13" s="39">
        <f t="shared" ref="K13:K15" si="2">H13*J13</f>
        <v>0</v>
      </c>
    </row>
    <row r="14" spans="1:12" s="20" customFormat="1" ht="23.1" customHeight="1" x14ac:dyDescent="0.25">
      <c r="A14" s="48"/>
      <c r="B14" s="49"/>
      <c r="C14" s="50" t="s">
        <v>35</v>
      </c>
      <c r="D14" s="50"/>
      <c r="E14" s="50"/>
      <c r="F14" s="50"/>
      <c r="G14" s="50"/>
      <c r="H14" s="14">
        <f>G12*110/2000*1.05</f>
        <v>182.95200000000006</v>
      </c>
      <c r="I14" s="13" t="s">
        <v>20</v>
      </c>
      <c r="J14" s="38">
        <v>0</v>
      </c>
      <c r="K14" s="39">
        <f t="shared" si="2"/>
        <v>0</v>
      </c>
      <c r="L14" s="20" t="s">
        <v>23</v>
      </c>
    </row>
    <row r="15" spans="1:12" s="17" customFormat="1" ht="23.1" customHeight="1" x14ac:dyDescent="0.25">
      <c r="A15" s="48"/>
      <c r="B15" s="49"/>
      <c r="C15" s="50" t="s">
        <v>15</v>
      </c>
      <c r="D15" s="50"/>
      <c r="E15" s="50"/>
      <c r="F15" s="50"/>
      <c r="G15" s="50"/>
      <c r="H15" s="14">
        <f>(D12*20)/9</f>
        <v>6336.0000000000009</v>
      </c>
      <c r="I15" s="13" t="s">
        <v>16</v>
      </c>
      <c r="J15" s="38">
        <v>0</v>
      </c>
      <c r="K15" s="39">
        <f t="shared" si="2"/>
        <v>0</v>
      </c>
    </row>
    <row r="16" spans="1:12" s="17" customFormat="1" ht="23.1" customHeight="1" x14ac:dyDescent="0.25">
      <c r="A16" s="48"/>
      <c r="B16" s="49"/>
      <c r="C16" s="51" t="s">
        <v>17</v>
      </c>
      <c r="D16" s="54"/>
      <c r="E16" s="54"/>
      <c r="F16" s="54"/>
      <c r="G16" s="54"/>
      <c r="H16" s="55"/>
      <c r="I16" s="55"/>
      <c r="J16" s="55"/>
      <c r="K16" s="40">
        <f>K13+K14+K15</f>
        <v>0</v>
      </c>
    </row>
    <row r="17" spans="1:11" s="19" customFormat="1" ht="23.1" customHeight="1" x14ac:dyDescent="0.25">
      <c r="A17" s="48">
        <v>1</v>
      </c>
      <c r="B17" s="49" t="s">
        <v>22</v>
      </c>
      <c r="C17" s="11" t="s">
        <v>39</v>
      </c>
      <c r="D17" s="12">
        <f>E17*5280</f>
        <v>4224</v>
      </c>
      <c r="E17" s="13">
        <v>0.8</v>
      </c>
      <c r="F17" s="14">
        <v>10</v>
      </c>
      <c r="G17" s="14">
        <f>F17*D17/9</f>
        <v>4693.333333333333</v>
      </c>
      <c r="H17" s="25"/>
      <c r="I17" s="25"/>
      <c r="J17" s="42"/>
      <c r="K17" s="41"/>
    </row>
    <row r="18" spans="1:11" s="19" customFormat="1" ht="23.1" customHeight="1" x14ac:dyDescent="0.25">
      <c r="A18" s="48"/>
      <c r="B18" s="49"/>
      <c r="C18" s="50" t="s">
        <v>12</v>
      </c>
      <c r="D18" s="50"/>
      <c r="E18" s="50"/>
      <c r="F18" s="50"/>
      <c r="G18" s="50"/>
      <c r="H18" s="14">
        <v>1</v>
      </c>
      <c r="I18" s="13" t="s">
        <v>19</v>
      </c>
      <c r="J18" s="38">
        <v>0</v>
      </c>
      <c r="K18" s="40">
        <f>H18*J18</f>
        <v>0</v>
      </c>
    </row>
    <row r="19" spans="1:11" s="19" customFormat="1" ht="23.1" customHeight="1" x14ac:dyDescent="0.25">
      <c r="A19" s="48"/>
      <c r="B19" s="49"/>
      <c r="C19" s="50" t="s">
        <v>35</v>
      </c>
      <c r="D19" s="50"/>
      <c r="E19" s="50"/>
      <c r="F19" s="50"/>
      <c r="G19" s="50"/>
      <c r="H19" s="14">
        <f>G17*110/2000*1.07</f>
        <v>276.20266666666669</v>
      </c>
      <c r="I19" s="13" t="s">
        <v>20</v>
      </c>
      <c r="J19" s="38">
        <v>0</v>
      </c>
      <c r="K19" s="40">
        <f t="shared" ref="K19:K20" si="3">H19*J19</f>
        <v>0</v>
      </c>
    </row>
    <row r="20" spans="1:11" s="19" customFormat="1" ht="23.1" customHeight="1" x14ac:dyDescent="0.25">
      <c r="A20" s="48"/>
      <c r="B20" s="49"/>
      <c r="C20" s="50" t="s">
        <v>15</v>
      </c>
      <c r="D20" s="50"/>
      <c r="E20" s="50"/>
      <c r="F20" s="50"/>
      <c r="G20" s="50"/>
      <c r="H20" s="14">
        <f>(D17*20)/9</f>
        <v>9386.6666666666661</v>
      </c>
      <c r="I20" s="13" t="s">
        <v>16</v>
      </c>
      <c r="J20" s="38">
        <v>0</v>
      </c>
      <c r="K20" s="40">
        <f t="shared" si="3"/>
        <v>0</v>
      </c>
    </row>
    <row r="21" spans="1:11" s="19" customFormat="1" ht="23.1" customHeight="1" x14ac:dyDescent="0.25">
      <c r="A21" s="21"/>
      <c r="B21" s="22"/>
      <c r="C21" s="18"/>
      <c r="D21" s="23"/>
      <c r="E21" s="23"/>
      <c r="F21" s="23"/>
      <c r="G21" s="23"/>
      <c r="H21" s="24"/>
      <c r="I21" s="24"/>
      <c r="J21" s="43"/>
      <c r="K21" s="40">
        <f>K18+K19+K20</f>
        <v>0</v>
      </c>
    </row>
    <row r="22" spans="1:11" s="19" customFormat="1" ht="23.1" customHeight="1" x14ac:dyDescent="0.25">
      <c r="A22" s="48">
        <v>1</v>
      </c>
      <c r="B22" s="49" t="s">
        <v>24</v>
      </c>
      <c r="C22" s="11" t="s">
        <v>40</v>
      </c>
      <c r="D22" s="12">
        <f>E22*5280</f>
        <v>2587.1999999999998</v>
      </c>
      <c r="E22" s="13">
        <v>0.49</v>
      </c>
      <c r="F22" s="14">
        <v>10</v>
      </c>
      <c r="G22" s="14">
        <f>(F22*D22/9)</f>
        <v>2874.6666666666665</v>
      </c>
      <c r="H22" s="15"/>
      <c r="I22" s="16"/>
      <c r="J22" s="36"/>
      <c r="K22" s="41"/>
    </row>
    <row r="23" spans="1:11" s="19" customFormat="1" ht="23.1" customHeight="1" x14ac:dyDescent="0.25">
      <c r="A23" s="48"/>
      <c r="B23" s="49"/>
      <c r="C23" s="50" t="s">
        <v>12</v>
      </c>
      <c r="D23" s="56"/>
      <c r="E23" s="56"/>
      <c r="F23" s="56"/>
      <c r="G23" s="56"/>
      <c r="H23" s="14">
        <v>1</v>
      </c>
      <c r="I23" s="13" t="s">
        <v>19</v>
      </c>
      <c r="J23" s="38">
        <v>0</v>
      </c>
      <c r="K23" s="39">
        <f t="shared" ref="K23:K25" si="4">H23*J23</f>
        <v>0</v>
      </c>
    </row>
    <row r="24" spans="1:11" s="19" customFormat="1" ht="23.1" customHeight="1" x14ac:dyDescent="0.25">
      <c r="A24" s="48"/>
      <c r="B24" s="49"/>
      <c r="C24" s="50" t="s">
        <v>35</v>
      </c>
      <c r="D24" s="50"/>
      <c r="E24" s="50"/>
      <c r="F24" s="50"/>
      <c r="G24" s="50"/>
      <c r="H24" s="14">
        <f>G22*110/2000*1.05</f>
        <v>166.012</v>
      </c>
      <c r="I24" s="13" t="s">
        <v>20</v>
      </c>
      <c r="J24" s="38">
        <v>0</v>
      </c>
      <c r="K24" s="39">
        <f t="shared" si="4"/>
        <v>0</v>
      </c>
    </row>
    <row r="25" spans="1:11" s="19" customFormat="1" ht="23.1" customHeight="1" x14ac:dyDescent="0.25">
      <c r="A25" s="48"/>
      <c r="B25" s="49"/>
      <c r="C25" s="50" t="s">
        <v>15</v>
      </c>
      <c r="D25" s="50"/>
      <c r="E25" s="50"/>
      <c r="F25" s="50"/>
      <c r="G25" s="50"/>
      <c r="H25" s="14">
        <f>(D22*20)/9</f>
        <v>5749.333333333333</v>
      </c>
      <c r="I25" s="13" t="s">
        <v>16</v>
      </c>
      <c r="J25" s="38">
        <v>0</v>
      </c>
      <c r="K25" s="39">
        <f t="shared" si="4"/>
        <v>0</v>
      </c>
    </row>
    <row r="26" spans="1:11" s="19" customFormat="1" ht="23.1" customHeight="1" x14ac:dyDescent="0.25">
      <c r="A26" s="21"/>
      <c r="B26" s="22"/>
      <c r="C26" s="51" t="s">
        <v>17</v>
      </c>
      <c r="D26" s="54"/>
      <c r="E26" s="54"/>
      <c r="F26" s="54"/>
      <c r="G26" s="54"/>
      <c r="H26" s="55"/>
      <c r="I26" s="55"/>
      <c r="J26" s="55"/>
      <c r="K26" s="40">
        <f>K23+K24+K25</f>
        <v>0</v>
      </c>
    </row>
    <row r="27" spans="1:11" s="19" customFormat="1" ht="23.1" customHeight="1" x14ac:dyDescent="0.25">
      <c r="A27" s="48">
        <v>1</v>
      </c>
      <c r="B27" s="49" t="s">
        <v>25</v>
      </c>
      <c r="C27" s="11" t="s">
        <v>41</v>
      </c>
      <c r="D27" s="12">
        <f>E27*5280</f>
        <v>5332.8</v>
      </c>
      <c r="E27" s="13">
        <v>1.01</v>
      </c>
      <c r="F27" s="14">
        <v>10</v>
      </c>
      <c r="G27" s="14">
        <f>(F27*D27/9)</f>
        <v>5925.333333333333</v>
      </c>
      <c r="H27" s="15"/>
      <c r="I27" s="16"/>
      <c r="J27" s="36"/>
      <c r="K27" s="41"/>
    </row>
    <row r="28" spans="1:11" s="20" customFormat="1" ht="23.1" customHeight="1" x14ac:dyDescent="0.25">
      <c r="A28" s="48"/>
      <c r="B28" s="49"/>
      <c r="C28" s="50" t="s">
        <v>12</v>
      </c>
      <c r="D28" s="56"/>
      <c r="E28" s="56"/>
      <c r="F28" s="56"/>
      <c r="G28" s="56"/>
      <c r="H28" s="14">
        <v>1</v>
      </c>
      <c r="I28" s="13" t="s">
        <v>19</v>
      </c>
      <c r="J28" s="38">
        <v>0</v>
      </c>
      <c r="K28" s="39">
        <f t="shared" ref="K28:K30" si="5">H28*J28</f>
        <v>0</v>
      </c>
    </row>
    <row r="29" spans="1:11" s="20" customFormat="1" ht="23.1" customHeight="1" x14ac:dyDescent="0.25">
      <c r="A29" s="48"/>
      <c r="B29" s="49"/>
      <c r="C29" s="50" t="s">
        <v>35</v>
      </c>
      <c r="D29" s="50"/>
      <c r="E29" s="50"/>
      <c r="F29" s="50"/>
      <c r="G29" s="50"/>
      <c r="H29" s="14">
        <f>G27*110/2000*1.05</f>
        <v>342.18799999999999</v>
      </c>
      <c r="I29" s="13" t="s">
        <v>20</v>
      </c>
      <c r="J29" s="38">
        <v>0</v>
      </c>
      <c r="K29" s="39">
        <f t="shared" si="5"/>
        <v>0</v>
      </c>
    </row>
    <row r="30" spans="1:11" s="26" customFormat="1" ht="23.1" customHeight="1" x14ac:dyDescent="0.25">
      <c r="A30" s="48"/>
      <c r="B30" s="49"/>
      <c r="C30" s="50" t="s">
        <v>15</v>
      </c>
      <c r="D30" s="50"/>
      <c r="E30" s="50"/>
      <c r="F30" s="50"/>
      <c r="G30" s="50"/>
      <c r="H30" s="14">
        <f>(D27*20)/9</f>
        <v>11850.666666666666</v>
      </c>
      <c r="I30" s="13" t="s">
        <v>16</v>
      </c>
      <c r="J30" s="38">
        <v>0</v>
      </c>
      <c r="K30" s="39">
        <f t="shared" si="5"/>
        <v>0</v>
      </c>
    </row>
    <row r="31" spans="1:11" ht="23.1" customHeight="1" x14ac:dyDescent="0.25">
      <c r="A31" s="21"/>
      <c r="B31" s="22"/>
      <c r="C31" s="51" t="s">
        <v>17</v>
      </c>
      <c r="D31" s="54"/>
      <c r="E31" s="54"/>
      <c r="F31" s="54"/>
      <c r="G31" s="54"/>
      <c r="H31" s="55"/>
      <c r="I31" s="55"/>
      <c r="J31" s="55"/>
      <c r="K31" s="40">
        <f>K28+K29+K30</f>
        <v>0</v>
      </c>
    </row>
    <row r="32" spans="1:11" s="19" customFormat="1" ht="23.1" customHeight="1" x14ac:dyDescent="0.25">
      <c r="A32" s="48">
        <v>1</v>
      </c>
      <c r="B32" s="49" t="s">
        <v>26</v>
      </c>
      <c r="C32" s="11" t="s">
        <v>42</v>
      </c>
      <c r="D32" s="12">
        <f>E32*5280</f>
        <v>5280</v>
      </c>
      <c r="E32" s="13">
        <v>1</v>
      </c>
      <c r="F32" s="14">
        <v>10</v>
      </c>
      <c r="G32" s="14">
        <f>(F32*D32/9)</f>
        <v>5866.666666666667</v>
      </c>
      <c r="H32" s="15"/>
      <c r="I32" s="16"/>
      <c r="J32" s="36"/>
      <c r="K32" s="41"/>
    </row>
    <row r="33" spans="1:11" s="20" customFormat="1" ht="23.1" customHeight="1" x14ac:dyDescent="0.25">
      <c r="A33" s="48"/>
      <c r="B33" s="49"/>
      <c r="C33" s="50" t="s">
        <v>12</v>
      </c>
      <c r="D33" s="50"/>
      <c r="E33" s="50"/>
      <c r="F33" s="50"/>
      <c r="G33" s="50"/>
      <c r="H33" s="14">
        <v>1</v>
      </c>
      <c r="I33" s="13" t="s">
        <v>19</v>
      </c>
      <c r="J33" s="38">
        <v>0</v>
      </c>
      <c r="K33" s="39">
        <f t="shared" ref="K33:K35" si="6">H33*J33</f>
        <v>0</v>
      </c>
    </row>
    <row r="34" spans="1:11" s="20" customFormat="1" ht="23.1" customHeight="1" x14ac:dyDescent="0.25">
      <c r="A34" s="48"/>
      <c r="B34" s="49"/>
      <c r="C34" s="50" t="s">
        <v>35</v>
      </c>
      <c r="D34" s="50"/>
      <c r="E34" s="50"/>
      <c r="F34" s="50"/>
      <c r="G34" s="50"/>
      <c r="H34" s="14">
        <f>G32*110/2000*1.05</f>
        <v>338.8</v>
      </c>
      <c r="I34" s="13" t="s">
        <v>20</v>
      </c>
      <c r="J34" s="38">
        <v>0</v>
      </c>
      <c r="K34" s="39">
        <f t="shared" si="6"/>
        <v>0</v>
      </c>
    </row>
    <row r="35" spans="1:11" s="26" customFormat="1" ht="23.1" customHeight="1" x14ac:dyDescent="0.25">
      <c r="A35" s="48"/>
      <c r="B35" s="49"/>
      <c r="C35" s="50" t="s">
        <v>15</v>
      </c>
      <c r="D35" s="50"/>
      <c r="E35" s="50"/>
      <c r="F35" s="50"/>
      <c r="G35" s="50"/>
      <c r="H35" s="14">
        <f>(D32*20)/9</f>
        <v>11733.333333333334</v>
      </c>
      <c r="I35" s="13" t="s">
        <v>16</v>
      </c>
      <c r="J35" s="38">
        <v>0</v>
      </c>
      <c r="K35" s="39">
        <f t="shared" si="6"/>
        <v>0</v>
      </c>
    </row>
    <row r="36" spans="1:11" ht="23.1" customHeight="1" x14ac:dyDescent="0.25">
      <c r="A36" s="21"/>
      <c r="B36" s="22"/>
      <c r="C36" s="51" t="s">
        <v>17</v>
      </c>
      <c r="D36" s="54"/>
      <c r="E36" s="54"/>
      <c r="F36" s="54"/>
      <c r="G36" s="54"/>
      <c r="H36" s="55"/>
      <c r="I36" s="55"/>
      <c r="J36" s="55"/>
      <c r="K36" s="40">
        <f>K33+K34+K35</f>
        <v>0</v>
      </c>
    </row>
    <row r="37" spans="1:11" ht="23.1" customHeight="1" x14ac:dyDescent="0.25">
      <c r="A37" s="48">
        <v>1</v>
      </c>
      <c r="B37" s="49" t="s">
        <v>27</v>
      </c>
      <c r="C37" s="11" t="s">
        <v>43</v>
      </c>
      <c r="D37" s="12">
        <f>E37*5280</f>
        <v>6600</v>
      </c>
      <c r="E37" s="13">
        <v>1.25</v>
      </c>
      <c r="F37" s="14">
        <v>10</v>
      </c>
      <c r="G37" s="14">
        <f>(F37*D37/9)</f>
        <v>7333.333333333333</v>
      </c>
      <c r="H37" s="15"/>
      <c r="I37" s="16"/>
      <c r="J37" s="36"/>
      <c r="K37" s="41"/>
    </row>
    <row r="38" spans="1:11" s="20" customFormat="1" ht="23.1" customHeight="1" x14ac:dyDescent="0.25">
      <c r="A38" s="48"/>
      <c r="B38" s="49"/>
      <c r="C38" s="50" t="s">
        <v>12</v>
      </c>
      <c r="D38" s="50"/>
      <c r="E38" s="50"/>
      <c r="F38" s="50"/>
      <c r="G38" s="50"/>
      <c r="H38" s="14">
        <v>1</v>
      </c>
      <c r="I38" s="13" t="s">
        <v>19</v>
      </c>
      <c r="J38" s="38">
        <v>0</v>
      </c>
      <c r="K38" s="39">
        <f t="shared" ref="K38:K40" si="7">H38*J38</f>
        <v>0</v>
      </c>
    </row>
    <row r="39" spans="1:11" s="20" customFormat="1" ht="23.1" customHeight="1" x14ac:dyDescent="0.25">
      <c r="A39" s="48"/>
      <c r="B39" s="49"/>
      <c r="C39" s="50" t="s">
        <v>35</v>
      </c>
      <c r="D39" s="50"/>
      <c r="E39" s="50"/>
      <c r="F39" s="50"/>
      <c r="G39" s="50"/>
      <c r="H39" s="14">
        <f>G37*110/2000*1.05</f>
        <v>423.5</v>
      </c>
      <c r="I39" s="13" t="s">
        <v>20</v>
      </c>
      <c r="J39" s="38">
        <v>0</v>
      </c>
      <c r="K39" s="39">
        <f t="shared" si="7"/>
        <v>0</v>
      </c>
    </row>
    <row r="40" spans="1:11" ht="23.1" customHeight="1" x14ac:dyDescent="0.25">
      <c r="A40" s="48"/>
      <c r="B40" s="49"/>
      <c r="C40" s="50" t="s">
        <v>15</v>
      </c>
      <c r="D40" s="50"/>
      <c r="E40" s="50"/>
      <c r="F40" s="50"/>
      <c r="G40" s="50"/>
      <c r="H40" s="14">
        <f>(D37*20)/9</f>
        <v>14666.666666666666</v>
      </c>
      <c r="I40" s="13" t="s">
        <v>16</v>
      </c>
      <c r="J40" s="38">
        <v>0</v>
      </c>
      <c r="K40" s="39">
        <f t="shared" si="7"/>
        <v>0</v>
      </c>
    </row>
    <row r="41" spans="1:11" ht="23.1" customHeight="1" x14ac:dyDescent="0.25">
      <c r="A41" s="21"/>
      <c r="B41" s="22"/>
      <c r="C41" s="51" t="s">
        <v>17</v>
      </c>
      <c r="D41" s="51"/>
      <c r="E41" s="51"/>
      <c r="F41" s="51"/>
      <c r="G41" s="51"/>
      <c r="H41" s="51"/>
      <c r="I41" s="51"/>
      <c r="J41" s="51"/>
      <c r="K41" s="40">
        <f>SUM(K38:K40)</f>
        <v>0</v>
      </c>
    </row>
    <row r="42" spans="1:11" ht="23.1" customHeight="1" x14ac:dyDescent="0.25">
      <c r="A42" s="48">
        <v>1</v>
      </c>
      <c r="B42" s="49" t="s">
        <v>28</v>
      </c>
      <c r="C42" s="11" t="s">
        <v>44</v>
      </c>
      <c r="D42" s="12">
        <f>E42*5280</f>
        <v>10560</v>
      </c>
      <c r="E42" s="13">
        <v>2</v>
      </c>
      <c r="F42" s="14">
        <v>10</v>
      </c>
      <c r="G42" s="14">
        <f>(F42*D42/9)</f>
        <v>11733.333333333334</v>
      </c>
      <c r="H42" s="15"/>
      <c r="I42" s="16"/>
      <c r="J42" s="36"/>
      <c r="K42" s="41"/>
    </row>
    <row r="43" spans="1:11" ht="23.1" customHeight="1" x14ac:dyDescent="0.25">
      <c r="A43" s="48"/>
      <c r="B43" s="49"/>
      <c r="C43" s="50" t="s">
        <v>12</v>
      </c>
      <c r="D43" s="50"/>
      <c r="E43" s="50"/>
      <c r="F43" s="50"/>
      <c r="G43" s="50"/>
      <c r="H43" s="14">
        <v>1</v>
      </c>
      <c r="I43" s="13" t="s">
        <v>19</v>
      </c>
      <c r="J43" s="38">
        <v>0</v>
      </c>
      <c r="K43" s="39">
        <f>H43*J43</f>
        <v>0</v>
      </c>
    </row>
    <row r="44" spans="1:11" ht="23.1" customHeight="1" x14ac:dyDescent="0.25">
      <c r="A44" s="48"/>
      <c r="B44" s="49"/>
      <c r="C44" s="50" t="s">
        <v>35</v>
      </c>
      <c r="D44" s="50"/>
      <c r="E44" s="50"/>
      <c r="F44" s="50"/>
      <c r="G44" s="50"/>
      <c r="H44" s="14">
        <f>G42*110/2000*1.07</f>
        <v>690.50666666666677</v>
      </c>
      <c r="I44" s="13" t="s">
        <v>20</v>
      </c>
      <c r="J44" s="38">
        <v>0</v>
      </c>
      <c r="K44" s="39">
        <f>H44*J44</f>
        <v>0</v>
      </c>
    </row>
    <row r="45" spans="1:11" s="8" customFormat="1" ht="23.1" customHeight="1" x14ac:dyDescent="0.25">
      <c r="A45" s="48"/>
      <c r="B45" s="49"/>
      <c r="C45" s="50" t="s">
        <v>15</v>
      </c>
      <c r="D45" s="50"/>
      <c r="E45" s="50"/>
      <c r="F45" s="50"/>
      <c r="G45" s="50"/>
      <c r="H45" s="14">
        <f>(D42*20)/9</f>
        <v>23466.666666666668</v>
      </c>
      <c r="I45" s="13" t="s">
        <v>16</v>
      </c>
      <c r="J45" s="38">
        <v>0</v>
      </c>
      <c r="K45" s="39">
        <f>H45*J45</f>
        <v>0</v>
      </c>
    </row>
    <row r="46" spans="1:11" ht="23.1" customHeight="1" x14ac:dyDescent="0.25">
      <c r="A46" s="21"/>
      <c r="B46" s="22"/>
      <c r="C46" s="51" t="s">
        <v>17</v>
      </c>
      <c r="D46" s="51"/>
      <c r="E46" s="51"/>
      <c r="F46" s="51"/>
      <c r="G46" s="51"/>
      <c r="H46" s="51"/>
      <c r="I46" s="51"/>
      <c r="J46" s="51"/>
      <c r="K46" s="40">
        <f>K43+K44+K45</f>
        <v>0</v>
      </c>
    </row>
    <row r="47" spans="1:11" ht="23.1" customHeight="1" x14ac:dyDescent="0.25">
      <c r="A47" s="48">
        <v>1</v>
      </c>
      <c r="B47" s="49" t="s">
        <v>29</v>
      </c>
      <c r="C47" s="11" t="s">
        <v>71</v>
      </c>
      <c r="D47" s="12">
        <f>E47*5280</f>
        <v>5280</v>
      </c>
      <c r="E47" s="13">
        <v>1</v>
      </c>
      <c r="F47" s="14">
        <v>10</v>
      </c>
      <c r="G47" s="14">
        <f>(F47*D47/9)</f>
        <v>5866.666666666667</v>
      </c>
      <c r="H47" s="15"/>
      <c r="I47" s="16"/>
      <c r="J47" s="36"/>
      <c r="K47" s="41"/>
    </row>
    <row r="48" spans="1:11" ht="23.1" customHeight="1" x14ac:dyDescent="0.25">
      <c r="A48" s="48"/>
      <c r="B48" s="49"/>
      <c r="C48" s="50" t="s">
        <v>12</v>
      </c>
      <c r="D48" s="50"/>
      <c r="E48" s="50"/>
      <c r="F48" s="50"/>
      <c r="G48" s="50"/>
      <c r="H48" s="14">
        <v>1</v>
      </c>
      <c r="I48" s="13" t="s">
        <v>19</v>
      </c>
      <c r="J48" s="38">
        <v>0</v>
      </c>
      <c r="K48" s="39">
        <f>H48*J48</f>
        <v>0</v>
      </c>
    </row>
    <row r="49" spans="1:11" ht="23.1" customHeight="1" x14ac:dyDescent="0.25">
      <c r="A49" s="48"/>
      <c r="B49" s="49"/>
      <c r="C49" s="50" t="s">
        <v>35</v>
      </c>
      <c r="D49" s="50"/>
      <c r="E49" s="50"/>
      <c r="F49" s="50"/>
      <c r="G49" s="50"/>
      <c r="H49" s="14">
        <f>G47*110/2000*1.07</f>
        <v>345.25333333333339</v>
      </c>
      <c r="I49" s="13" t="s">
        <v>20</v>
      </c>
      <c r="J49" s="38">
        <v>0</v>
      </c>
      <c r="K49" s="39">
        <f>H49*J49</f>
        <v>0</v>
      </c>
    </row>
    <row r="50" spans="1:11" ht="23.1" customHeight="1" x14ac:dyDescent="0.25">
      <c r="A50" s="48"/>
      <c r="B50" s="49"/>
      <c r="C50" s="50" t="s">
        <v>15</v>
      </c>
      <c r="D50" s="50"/>
      <c r="E50" s="50"/>
      <c r="F50" s="50"/>
      <c r="G50" s="50"/>
      <c r="H50" s="14">
        <f>(D47*20)/9</f>
        <v>11733.333333333334</v>
      </c>
      <c r="I50" s="13" t="s">
        <v>16</v>
      </c>
      <c r="J50" s="38">
        <v>0</v>
      </c>
      <c r="K50" s="39">
        <f>H50*J50</f>
        <v>0</v>
      </c>
    </row>
    <row r="51" spans="1:11" ht="23.1" customHeight="1" x14ac:dyDescent="0.25">
      <c r="A51" s="21"/>
      <c r="B51" s="22"/>
      <c r="C51" s="51" t="s">
        <v>17</v>
      </c>
      <c r="D51" s="51"/>
      <c r="E51" s="51"/>
      <c r="F51" s="51"/>
      <c r="G51" s="51"/>
      <c r="H51" s="51"/>
      <c r="I51" s="51"/>
      <c r="J51" s="51"/>
      <c r="K51" s="40">
        <f>K48+K49+K50</f>
        <v>0</v>
      </c>
    </row>
    <row r="52" spans="1:11" ht="23.1" customHeight="1" x14ac:dyDescent="0.25">
      <c r="A52" s="48">
        <v>1</v>
      </c>
      <c r="B52" s="49" t="s">
        <v>30</v>
      </c>
      <c r="C52" s="11" t="s">
        <v>45</v>
      </c>
      <c r="D52" s="12">
        <f>E52*5280</f>
        <v>11880</v>
      </c>
      <c r="E52" s="13">
        <v>2.25</v>
      </c>
      <c r="F52" s="14">
        <v>10</v>
      </c>
      <c r="G52" s="14">
        <f>(F52*D52/9)</f>
        <v>13200</v>
      </c>
      <c r="H52" s="15"/>
      <c r="I52" s="16"/>
      <c r="J52" s="36"/>
      <c r="K52" s="41"/>
    </row>
    <row r="53" spans="1:11" ht="23.1" customHeight="1" x14ac:dyDescent="0.25">
      <c r="A53" s="48"/>
      <c r="B53" s="49"/>
      <c r="C53" s="50" t="s">
        <v>12</v>
      </c>
      <c r="D53" s="50"/>
      <c r="E53" s="50"/>
      <c r="F53" s="50"/>
      <c r="G53" s="50"/>
      <c r="H53" s="14">
        <v>1</v>
      </c>
      <c r="I53" s="13" t="s">
        <v>19</v>
      </c>
      <c r="J53" s="38">
        <v>0</v>
      </c>
      <c r="K53" s="39">
        <f>H53*J53</f>
        <v>0</v>
      </c>
    </row>
    <row r="54" spans="1:11" ht="23.1" customHeight="1" x14ac:dyDescent="0.25">
      <c r="A54" s="48"/>
      <c r="B54" s="49"/>
      <c r="C54" s="50" t="s">
        <v>35</v>
      </c>
      <c r="D54" s="50"/>
      <c r="E54" s="50"/>
      <c r="F54" s="50"/>
      <c r="G54" s="50"/>
      <c r="H54" s="14">
        <f>G52*110/2000*1.15</f>
        <v>834.9</v>
      </c>
      <c r="I54" s="13" t="s">
        <v>20</v>
      </c>
      <c r="J54" s="38">
        <v>0</v>
      </c>
      <c r="K54" s="39">
        <f>H54*J54</f>
        <v>0</v>
      </c>
    </row>
    <row r="55" spans="1:11" ht="23.1" customHeight="1" x14ac:dyDescent="0.25">
      <c r="A55" s="48"/>
      <c r="B55" s="49"/>
      <c r="C55" s="50" t="s">
        <v>15</v>
      </c>
      <c r="D55" s="50"/>
      <c r="E55" s="50"/>
      <c r="F55" s="50"/>
      <c r="G55" s="50"/>
      <c r="H55" s="14">
        <f>(D52*20)/9</f>
        <v>26400</v>
      </c>
      <c r="I55" s="13" t="s">
        <v>16</v>
      </c>
      <c r="J55" s="38">
        <v>0</v>
      </c>
      <c r="K55" s="39">
        <f>H55*J55</f>
        <v>0</v>
      </c>
    </row>
    <row r="56" spans="1:11" ht="23.1" customHeight="1" x14ac:dyDescent="0.25">
      <c r="A56" s="21"/>
      <c r="B56" s="22"/>
      <c r="C56" s="51" t="s">
        <v>17</v>
      </c>
      <c r="D56" s="51"/>
      <c r="E56" s="51"/>
      <c r="F56" s="51"/>
      <c r="G56" s="51"/>
      <c r="H56" s="51"/>
      <c r="I56" s="51"/>
      <c r="J56" s="51"/>
      <c r="K56" s="40">
        <f>K53+K54+K55</f>
        <v>0</v>
      </c>
    </row>
    <row r="57" spans="1:11" ht="23.1" customHeight="1" x14ac:dyDescent="0.25">
      <c r="A57" s="48">
        <v>1</v>
      </c>
      <c r="B57" s="49" t="s">
        <v>32</v>
      </c>
      <c r="C57" s="11" t="s">
        <v>46</v>
      </c>
      <c r="D57" s="12">
        <f>E57*5280</f>
        <v>15840</v>
      </c>
      <c r="E57" s="13">
        <v>3</v>
      </c>
      <c r="F57" s="14">
        <v>10</v>
      </c>
      <c r="G57" s="14">
        <f>(F57*D57/9)</f>
        <v>17600</v>
      </c>
      <c r="H57" s="15"/>
      <c r="I57" s="16"/>
      <c r="J57" s="36"/>
      <c r="K57" s="41"/>
    </row>
    <row r="58" spans="1:11" ht="23.1" customHeight="1" x14ac:dyDescent="0.25">
      <c r="A58" s="48"/>
      <c r="B58" s="49"/>
      <c r="C58" s="50" t="s">
        <v>12</v>
      </c>
      <c r="D58" s="50"/>
      <c r="E58" s="50"/>
      <c r="F58" s="50"/>
      <c r="G58" s="50"/>
      <c r="H58" s="14">
        <v>1</v>
      </c>
      <c r="I58" s="13" t="s">
        <v>19</v>
      </c>
      <c r="J58" s="38">
        <v>0</v>
      </c>
      <c r="K58" s="39">
        <f>H58*J58</f>
        <v>0</v>
      </c>
    </row>
    <row r="59" spans="1:11" ht="23.1" customHeight="1" x14ac:dyDescent="0.25">
      <c r="A59" s="48"/>
      <c r="B59" s="49"/>
      <c r="C59" s="50" t="s">
        <v>35</v>
      </c>
      <c r="D59" s="50"/>
      <c r="E59" s="50"/>
      <c r="F59" s="50"/>
      <c r="G59" s="50"/>
      <c r="H59" s="14">
        <f>G57*110/2000*1.07</f>
        <v>1035.76</v>
      </c>
      <c r="I59" s="13" t="s">
        <v>20</v>
      </c>
      <c r="J59" s="38">
        <v>0</v>
      </c>
      <c r="K59" s="39">
        <f>H59*J59</f>
        <v>0</v>
      </c>
    </row>
    <row r="60" spans="1:11" ht="23.1" customHeight="1" x14ac:dyDescent="0.25">
      <c r="A60" s="48"/>
      <c r="B60" s="49"/>
      <c r="C60" s="50" t="s">
        <v>15</v>
      </c>
      <c r="D60" s="50"/>
      <c r="E60" s="50"/>
      <c r="F60" s="50"/>
      <c r="G60" s="50"/>
      <c r="H60" s="14">
        <f>(D57*20)/9</f>
        <v>35200</v>
      </c>
      <c r="I60" s="13" t="s">
        <v>16</v>
      </c>
      <c r="J60" s="38">
        <v>0</v>
      </c>
      <c r="K60" s="39">
        <f>H60*J60</f>
        <v>0</v>
      </c>
    </row>
    <row r="61" spans="1:11" ht="23.1" customHeight="1" x14ac:dyDescent="0.25">
      <c r="A61" s="21"/>
      <c r="B61" s="22"/>
      <c r="C61" s="51" t="s">
        <v>17</v>
      </c>
      <c r="D61" s="51"/>
      <c r="E61" s="51"/>
      <c r="F61" s="51"/>
      <c r="G61" s="51"/>
      <c r="H61" s="51"/>
      <c r="I61" s="51"/>
      <c r="J61" s="51"/>
      <c r="K61" s="40">
        <f>K58+K59+K60</f>
        <v>0</v>
      </c>
    </row>
    <row r="62" spans="1:11" ht="23.1" customHeight="1" x14ac:dyDescent="0.25">
      <c r="A62" s="48">
        <v>1</v>
      </c>
      <c r="B62" s="49" t="s">
        <v>33</v>
      </c>
      <c r="C62" s="11" t="s">
        <v>47</v>
      </c>
      <c r="D62" s="12">
        <f>E62*5280</f>
        <v>10560</v>
      </c>
      <c r="E62" s="13">
        <v>2</v>
      </c>
      <c r="F62" s="14">
        <v>10</v>
      </c>
      <c r="G62" s="14">
        <f>(F62*D62/9)</f>
        <v>11733.333333333334</v>
      </c>
      <c r="H62" s="15"/>
      <c r="I62" s="16"/>
      <c r="J62" s="36"/>
      <c r="K62" s="41"/>
    </row>
    <row r="63" spans="1:11" ht="23.1" customHeight="1" x14ac:dyDescent="0.25">
      <c r="A63" s="48"/>
      <c r="B63" s="49"/>
      <c r="C63" s="50" t="s">
        <v>12</v>
      </c>
      <c r="D63" s="50"/>
      <c r="E63" s="50"/>
      <c r="F63" s="50"/>
      <c r="G63" s="50"/>
      <c r="H63" s="14">
        <v>1</v>
      </c>
      <c r="I63" s="13" t="s">
        <v>19</v>
      </c>
      <c r="J63" s="38">
        <v>0</v>
      </c>
      <c r="K63" s="39">
        <f>H63*J63</f>
        <v>0</v>
      </c>
    </row>
    <row r="64" spans="1:11" ht="23.1" customHeight="1" x14ac:dyDescent="0.25">
      <c r="A64" s="48"/>
      <c r="B64" s="49"/>
      <c r="C64" s="50" t="s">
        <v>35</v>
      </c>
      <c r="D64" s="50"/>
      <c r="E64" s="50"/>
      <c r="F64" s="50"/>
      <c r="G64" s="50"/>
      <c r="H64" s="14">
        <f>G62*110/2000*1.2</f>
        <v>774.4</v>
      </c>
      <c r="I64" s="13" t="s">
        <v>20</v>
      </c>
      <c r="J64" s="38">
        <v>0</v>
      </c>
      <c r="K64" s="39">
        <f>H64*J64</f>
        <v>0</v>
      </c>
    </row>
    <row r="65" spans="1:11" ht="23.1" customHeight="1" x14ac:dyDescent="0.25">
      <c r="A65" s="48"/>
      <c r="B65" s="49"/>
      <c r="C65" s="50" t="s">
        <v>15</v>
      </c>
      <c r="D65" s="50"/>
      <c r="E65" s="50"/>
      <c r="F65" s="50"/>
      <c r="G65" s="50"/>
      <c r="H65" s="14">
        <f>(D62*20)/9</f>
        <v>23466.666666666668</v>
      </c>
      <c r="I65" s="13" t="s">
        <v>16</v>
      </c>
      <c r="J65" s="38">
        <v>0</v>
      </c>
      <c r="K65" s="39">
        <f>H65*J65</f>
        <v>0</v>
      </c>
    </row>
    <row r="66" spans="1:11" ht="23.1" customHeight="1" x14ac:dyDescent="0.25">
      <c r="A66" s="21"/>
      <c r="B66" s="22"/>
      <c r="C66" s="51" t="s">
        <v>17</v>
      </c>
      <c r="D66" s="51"/>
      <c r="E66" s="51"/>
      <c r="F66" s="51"/>
      <c r="G66" s="51"/>
      <c r="H66" s="51"/>
      <c r="I66" s="51"/>
      <c r="J66" s="51"/>
      <c r="K66" s="40">
        <f>SUM(K63:K65)</f>
        <v>0</v>
      </c>
    </row>
    <row r="67" spans="1:11" ht="23.1" customHeight="1" x14ac:dyDescent="0.25">
      <c r="A67" s="48">
        <v>1</v>
      </c>
      <c r="B67" s="49" t="s">
        <v>34</v>
      </c>
      <c r="C67" s="11" t="s">
        <v>48</v>
      </c>
      <c r="D67" s="12">
        <f>E67*5280</f>
        <v>5280</v>
      </c>
      <c r="E67" s="13">
        <v>1</v>
      </c>
      <c r="F67" s="14">
        <v>10</v>
      </c>
      <c r="G67" s="14">
        <f>(F67*D67/9)</f>
        <v>5866.666666666667</v>
      </c>
      <c r="H67" s="15"/>
      <c r="I67" s="16"/>
      <c r="J67" s="36"/>
      <c r="K67" s="41"/>
    </row>
    <row r="68" spans="1:11" ht="23.1" customHeight="1" x14ac:dyDescent="0.25">
      <c r="A68" s="48"/>
      <c r="B68" s="49"/>
      <c r="C68" s="50" t="s">
        <v>12</v>
      </c>
      <c r="D68" s="50"/>
      <c r="E68" s="50"/>
      <c r="F68" s="50"/>
      <c r="G68" s="50"/>
      <c r="H68" s="14">
        <v>1</v>
      </c>
      <c r="I68" s="13" t="s">
        <v>19</v>
      </c>
      <c r="J68" s="38">
        <v>0</v>
      </c>
      <c r="K68" s="39">
        <f>H68*J68</f>
        <v>0</v>
      </c>
    </row>
    <row r="69" spans="1:11" ht="23.1" customHeight="1" x14ac:dyDescent="0.25">
      <c r="A69" s="48"/>
      <c r="B69" s="49"/>
      <c r="C69" s="50" t="s">
        <v>35</v>
      </c>
      <c r="D69" s="50"/>
      <c r="E69" s="50"/>
      <c r="F69" s="50"/>
      <c r="G69" s="50"/>
      <c r="H69" s="14">
        <f>G67*110/2000*1.07</f>
        <v>345.25333333333339</v>
      </c>
      <c r="I69" s="13" t="s">
        <v>20</v>
      </c>
      <c r="J69" s="38">
        <v>0</v>
      </c>
      <c r="K69" s="39">
        <f>H69*J69</f>
        <v>0</v>
      </c>
    </row>
    <row r="70" spans="1:11" ht="23.1" customHeight="1" x14ac:dyDescent="0.25">
      <c r="A70" s="48"/>
      <c r="B70" s="49"/>
      <c r="C70" s="50" t="s">
        <v>15</v>
      </c>
      <c r="D70" s="50"/>
      <c r="E70" s="50"/>
      <c r="F70" s="50"/>
      <c r="G70" s="50"/>
      <c r="H70" s="14">
        <f>(D67*20)/9</f>
        <v>11733.333333333334</v>
      </c>
      <c r="I70" s="13" t="s">
        <v>16</v>
      </c>
      <c r="J70" s="38">
        <v>0</v>
      </c>
      <c r="K70" s="39">
        <f>H70*J70</f>
        <v>0</v>
      </c>
    </row>
    <row r="71" spans="1:11" ht="23.1" customHeight="1" x14ac:dyDescent="0.25">
      <c r="A71" s="21"/>
      <c r="B71" s="22"/>
      <c r="C71" s="51" t="s">
        <v>17</v>
      </c>
      <c r="D71" s="51"/>
      <c r="E71" s="51"/>
      <c r="F71" s="51"/>
      <c r="G71" s="51"/>
      <c r="H71" s="51"/>
      <c r="I71" s="51"/>
      <c r="J71" s="51"/>
      <c r="K71" s="40">
        <f>SUM(K68:K70)</f>
        <v>0</v>
      </c>
    </row>
    <row r="72" spans="1:11" ht="23.1" customHeight="1" x14ac:dyDescent="0.25">
      <c r="A72" s="48">
        <v>1</v>
      </c>
      <c r="B72" s="49" t="s">
        <v>60</v>
      </c>
      <c r="C72" s="11" t="s">
        <v>49</v>
      </c>
      <c r="D72" s="12">
        <f>E72*5280</f>
        <v>10560</v>
      </c>
      <c r="E72" s="13">
        <v>2</v>
      </c>
      <c r="F72" s="14">
        <v>10</v>
      </c>
      <c r="G72" s="14">
        <f>(F72*D72/9)</f>
        <v>11733.333333333334</v>
      </c>
      <c r="H72" s="15"/>
      <c r="I72" s="16"/>
      <c r="J72" s="36"/>
      <c r="K72" s="41"/>
    </row>
    <row r="73" spans="1:11" ht="23.1" customHeight="1" x14ac:dyDescent="0.25">
      <c r="A73" s="48"/>
      <c r="B73" s="49"/>
      <c r="C73" s="50" t="s">
        <v>12</v>
      </c>
      <c r="D73" s="50"/>
      <c r="E73" s="50"/>
      <c r="F73" s="50"/>
      <c r="G73" s="50"/>
      <c r="H73" s="14">
        <v>1</v>
      </c>
      <c r="I73" s="13" t="s">
        <v>19</v>
      </c>
      <c r="J73" s="38">
        <v>0</v>
      </c>
      <c r="K73" s="39">
        <f>H73*J73</f>
        <v>0</v>
      </c>
    </row>
    <row r="74" spans="1:11" ht="23.1" customHeight="1" x14ac:dyDescent="0.25">
      <c r="A74" s="48"/>
      <c r="B74" s="49"/>
      <c r="C74" s="50" t="s">
        <v>35</v>
      </c>
      <c r="D74" s="50"/>
      <c r="E74" s="50"/>
      <c r="F74" s="50"/>
      <c r="G74" s="50"/>
      <c r="H74" s="14">
        <f>G72*110/2000*1.15</f>
        <v>742.13333333333333</v>
      </c>
      <c r="I74" s="13" t="s">
        <v>20</v>
      </c>
      <c r="J74" s="38">
        <v>0</v>
      </c>
      <c r="K74" s="39">
        <f>H74*J74</f>
        <v>0</v>
      </c>
    </row>
    <row r="75" spans="1:11" ht="23.1" customHeight="1" x14ac:dyDescent="0.25">
      <c r="A75" s="48"/>
      <c r="B75" s="49"/>
      <c r="C75" s="50" t="s">
        <v>15</v>
      </c>
      <c r="D75" s="50"/>
      <c r="E75" s="50"/>
      <c r="F75" s="50"/>
      <c r="G75" s="50"/>
      <c r="H75" s="14">
        <f>(D72*20)/9</f>
        <v>23466.666666666668</v>
      </c>
      <c r="I75" s="13" t="s">
        <v>16</v>
      </c>
      <c r="J75" s="38">
        <v>0</v>
      </c>
      <c r="K75" s="39">
        <f>H75*J75</f>
        <v>0</v>
      </c>
    </row>
    <row r="76" spans="1:11" ht="23.1" customHeight="1" x14ac:dyDescent="0.25">
      <c r="A76" s="21"/>
      <c r="B76" s="22"/>
      <c r="C76" s="51" t="s">
        <v>17</v>
      </c>
      <c r="D76" s="51"/>
      <c r="E76" s="51"/>
      <c r="F76" s="51"/>
      <c r="G76" s="51"/>
      <c r="H76" s="51"/>
      <c r="I76" s="51"/>
      <c r="J76" s="51"/>
      <c r="K76" s="40">
        <f>SUM(K73:K75)</f>
        <v>0</v>
      </c>
    </row>
    <row r="77" spans="1:11" ht="23.1" customHeight="1" x14ac:dyDescent="0.25">
      <c r="A77" s="48">
        <v>1</v>
      </c>
      <c r="B77" s="49" t="s">
        <v>61</v>
      </c>
      <c r="C77" s="11" t="s">
        <v>50</v>
      </c>
      <c r="D77" s="12">
        <f>E77*5280</f>
        <v>15840</v>
      </c>
      <c r="E77" s="13">
        <v>3</v>
      </c>
      <c r="F77" s="14">
        <v>10</v>
      </c>
      <c r="G77" s="14">
        <f>(F77*D77/9)</f>
        <v>17600</v>
      </c>
      <c r="H77" s="15"/>
      <c r="I77" s="16"/>
      <c r="J77" s="36"/>
      <c r="K77" s="41"/>
    </row>
    <row r="78" spans="1:11" ht="23.1" customHeight="1" x14ac:dyDescent="0.25">
      <c r="A78" s="48"/>
      <c r="B78" s="49"/>
      <c r="C78" s="50" t="s">
        <v>12</v>
      </c>
      <c r="D78" s="50"/>
      <c r="E78" s="50"/>
      <c r="F78" s="50"/>
      <c r="G78" s="50"/>
      <c r="H78" s="14">
        <v>1</v>
      </c>
      <c r="I78" s="13" t="s">
        <v>19</v>
      </c>
      <c r="J78" s="38">
        <v>0</v>
      </c>
      <c r="K78" s="39">
        <f>H78*J78</f>
        <v>0</v>
      </c>
    </row>
    <row r="79" spans="1:11" ht="23.1" customHeight="1" x14ac:dyDescent="0.25">
      <c r="A79" s="48"/>
      <c r="B79" s="49"/>
      <c r="C79" s="50" t="s">
        <v>35</v>
      </c>
      <c r="D79" s="50"/>
      <c r="E79" s="50"/>
      <c r="F79" s="50"/>
      <c r="G79" s="50"/>
      <c r="H79" s="14">
        <f>G77*110/2000*1.1</f>
        <v>1064.8000000000002</v>
      </c>
      <c r="I79" s="13" t="s">
        <v>20</v>
      </c>
      <c r="J79" s="38">
        <v>0</v>
      </c>
      <c r="K79" s="39">
        <f>H79*J79</f>
        <v>0</v>
      </c>
    </row>
    <row r="80" spans="1:11" ht="23.1" customHeight="1" x14ac:dyDescent="0.25">
      <c r="A80" s="48"/>
      <c r="B80" s="49"/>
      <c r="C80" s="50" t="s">
        <v>15</v>
      </c>
      <c r="D80" s="50"/>
      <c r="E80" s="50"/>
      <c r="F80" s="50"/>
      <c r="G80" s="50"/>
      <c r="H80" s="14">
        <f>(D77*20)/9</f>
        <v>35200</v>
      </c>
      <c r="I80" s="13" t="s">
        <v>16</v>
      </c>
      <c r="J80" s="38">
        <v>0</v>
      </c>
      <c r="K80" s="39">
        <f>H80*J80</f>
        <v>0</v>
      </c>
    </row>
    <row r="81" spans="1:11" ht="23.1" customHeight="1" x14ac:dyDescent="0.25">
      <c r="A81" s="21"/>
      <c r="B81" s="22"/>
      <c r="C81" s="51" t="s">
        <v>17</v>
      </c>
      <c r="D81" s="51"/>
      <c r="E81" s="51"/>
      <c r="F81" s="51"/>
      <c r="G81" s="51"/>
      <c r="H81" s="51"/>
      <c r="I81" s="51"/>
      <c r="J81" s="51"/>
      <c r="K81" s="40">
        <f>SUM(K78:K80)</f>
        <v>0</v>
      </c>
    </row>
    <row r="82" spans="1:11" ht="23.1" customHeight="1" x14ac:dyDescent="0.25">
      <c r="A82" s="48">
        <v>1</v>
      </c>
      <c r="B82" s="49" t="s">
        <v>62</v>
      </c>
      <c r="C82" s="11" t="s">
        <v>51</v>
      </c>
      <c r="D82" s="12">
        <f>E82*5280</f>
        <v>5280</v>
      </c>
      <c r="E82" s="13">
        <v>1</v>
      </c>
      <c r="F82" s="14">
        <v>10</v>
      </c>
      <c r="G82" s="14">
        <f>(F82*D82/9)</f>
        <v>5866.666666666667</v>
      </c>
      <c r="H82" s="15"/>
      <c r="I82" s="16"/>
      <c r="J82" s="36"/>
      <c r="K82" s="41"/>
    </row>
    <row r="83" spans="1:11" ht="23.1" customHeight="1" x14ac:dyDescent="0.25">
      <c r="A83" s="48"/>
      <c r="B83" s="49"/>
      <c r="C83" s="50" t="s">
        <v>12</v>
      </c>
      <c r="D83" s="50"/>
      <c r="E83" s="50"/>
      <c r="F83" s="50"/>
      <c r="G83" s="50"/>
      <c r="H83" s="14">
        <v>1</v>
      </c>
      <c r="I83" s="13" t="s">
        <v>19</v>
      </c>
      <c r="J83" s="38">
        <v>0</v>
      </c>
      <c r="K83" s="39">
        <f>H83*J83</f>
        <v>0</v>
      </c>
    </row>
    <row r="84" spans="1:11" ht="23.1" customHeight="1" x14ac:dyDescent="0.25">
      <c r="A84" s="48"/>
      <c r="B84" s="49"/>
      <c r="C84" s="50" t="s">
        <v>35</v>
      </c>
      <c r="D84" s="50"/>
      <c r="E84" s="50"/>
      <c r="F84" s="50"/>
      <c r="G84" s="50"/>
      <c r="H84" s="14">
        <f>G82*110/2000*1.05</f>
        <v>338.8</v>
      </c>
      <c r="I84" s="13" t="s">
        <v>20</v>
      </c>
      <c r="J84" s="38">
        <v>0</v>
      </c>
      <c r="K84" s="39">
        <f>H84*J84</f>
        <v>0</v>
      </c>
    </row>
    <row r="85" spans="1:11" ht="23.1" customHeight="1" x14ac:dyDescent="0.25">
      <c r="A85" s="48"/>
      <c r="B85" s="49"/>
      <c r="C85" s="50" t="s">
        <v>15</v>
      </c>
      <c r="D85" s="50"/>
      <c r="E85" s="50"/>
      <c r="F85" s="50"/>
      <c r="G85" s="50"/>
      <c r="H85" s="14">
        <f>(D82*20)/9</f>
        <v>11733.333333333334</v>
      </c>
      <c r="I85" s="13" t="s">
        <v>16</v>
      </c>
      <c r="J85" s="38">
        <v>0</v>
      </c>
      <c r="K85" s="39">
        <f>H85*J85</f>
        <v>0</v>
      </c>
    </row>
    <row r="86" spans="1:11" ht="23.1" customHeight="1" x14ac:dyDescent="0.25">
      <c r="A86" s="21"/>
      <c r="B86" s="22"/>
      <c r="C86" s="51" t="s">
        <v>17</v>
      </c>
      <c r="D86" s="51"/>
      <c r="E86" s="51"/>
      <c r="F86" s="51"/>
      <c r="G86" s="51"/>
      <c r="H86" s="51"/>
      <c r="I86" s="51"/>
      <c r="J86" s="51"/>
      <c r="K86" s="40">
        <f>SUM(K83:K85)</f>
        <v>0</v>
      </c>
    </row>
    <row r="87" spans="1:11" ht="23.1" customHeight="1" x14ac:dyDescent="0.25">
      <c r="A87" s="48">
        <v>1</v>
      </c>
      <c r="B87" s="49" t="s">
        <v>63</v>
      </c>
      <c r="C87" s="11" t="s">
        <v>52</v>
      </c>
      <c r="D87" s="12">
        <f>E87*5280</f>
        <v>2745.6</v>
      </c>
      <c r="E87" s="13">
        <v>0.52</v>
      </c>
      <c r="F87" s="14">
        <v>10</v>
      </c>
      <c r="G87" s="14">
        <f>(F87*D87/9)</f>
        <v>3050.6666666666665</v>
      </c>
      <c r="H87" s="15"/>
      <c r="I87" s="16"/>
      <c r="J87" s="36"/>
      <c r="K87" s="41"/>
    </row>
    <row r="88" spans="1:11" ht="23.1" customHeight="1" x14ac:dyDescent="0.25">
      <c r="A88" s="48"/>
      <c r="B88" s="49"/>
      <c r="C88" s="50" t="s">
        <v>12</v>
      </c>
      <c r="D88" s="50"/>
      <c r="E88" s="50"/>
      <c r="F88" s="50"/>
      <c r="G88" s="50"/>
      <c r="H88" s="14">
        <v>1</v>
      </c>
      <c r="I88" s="13" t="s">
        <v>19</v>
      </c>
      <c r="J88" s="38">
        <v>0</v>
      </c>
      <c r="K88" s="39">
        <f>H88*J88</f>
        <v>0</v>
      </c>
    </row>
    <row r="89" spans="1:11" ht="23.1" customHeight="1" x14ac:dyDescent="0.25">
      <c r="A89" s="48"/>
      <c r="B89" s="49"/>
      <c r="C89" s="50" t="s">
        <v>35</v>
      </c>
      <c r="D89" s="50"/>
      <c r="E89" s="50"/>
      <c r="F89" s="50"/>
      <c r="G89" s="50"/>
      <c r="H89" s="14">
        <f>G87*110/2000*1.05</f>
        <v>176.17600000000002</v>
      </c>
      <c r="I89" s="13" t="s">
        <v>20</v>
      </c>
      <c r="J89" s="38">
        <v>0</v>
      </c>
      <c r="K89" s="39">
        <f>H89*J89</f>
        <v>0</v>
      </c>
    </row>
    <row r="90" spans="1:11" ht="23.1" customHeight="1" x14ac:dyDescent="0.25">
      <c r="A90" s="48"/>
      <c r="B90" s="49"/>
      <c r="C90" s="50" t="s">
        <v>15</v>
      </c>
      <c r="D90" s="50"/>
      <c r="E90" s="50"/>
      <c r="F90" s="50"/>
      <c r="G90" s="50"/>
      <c r="H90" s="14">
        <f>(D87*20)/9</f>
        <v>6101.333333333333</v>
      </c>
      <c r="I90" s="13" t="s">
        <v>16</v>
      </c>
      <c r="J90" s="38">
        <v>0</v>
      </c>
      <c r="K90" s="39">
        <f>H90*J90</f>
        <v>0</v>
      </c>
    </row>
    <row r="91" spans="1:11" ht="23.1" customHeight="1" x14ac:dyDescent="0.25">
      <c r="A91" s="21"/>
      <c r="B91" s="22"/>
      <c r="C91" s="51" t="s">
        <v>17</v>
      </c>
      <c r="D91" s="51"/>
      <c r="E91" s="51"/>
      <c r="F91" s="51"/>
      <c r="G91" s="51"/>
      <c r="H91" s="51"/>
      <c r="I91" s="51"/>
      <c r="J91" s="51"/>
      <c r="K91" s="40">
        <f>SUM(K88:K90)</f>
        <v>0</v>
      </c>
    </row>
    <row r="92" spans="1:11" ht="23.1" customHeight="1" x14ac:dyDescent="0.25">
      <c r="A92" s="48">
        <v>1</v>
      </c>
      <c r="B92" s="49" t="s">
        <v>64</v>
      </c>
      <c r="C92" s="11" t="s">
        <v>53</v>
      </c>
      <c r="D92" s="12">
        <f>E92*5280</f>
        <v>2758</v>
      </c>
      <c r="E92" s="13">
        <f>2758/5280</f>
        <v>0.52234848484848484</v>
      </c>
      <c r="F92" s="14">
        <v>10</v>
      </c>
      <c r="G92" s="14">
        <f>(F92*D92/9)</f>
        <v>3064.4444444444443</v>
      </c>
      <c r="H92" s="15"/>
      <c r="I92" s="16"/>
      <c r="J92" s="36"/>
      <c r="K92" s="41"/>
    </row>
    <row r="93" spans="1:11" ht="23.1" customHeight="1" x14ac:dyDescent="0.25">
      <c r="A93" s="48"/>
      <c r="B93" s="49"/>
      <c r="C93" s="50" t="s">
        <v>12</v>
      </c>
      <c r="D93" s="50"/>
      <c r="E93" s="50"/>
      <c r="F93" s="50"/>
      <c r="G93" s="50"/>
      <c r="H93" s="14">
        <v>1</v>
      </c>
      <c r="I93" s="13" t="s">
        <v>19</v>
      </c>
      <c r="J93" s="38">
        <v>0</v>
      </c>
      <c r="K93" s="39">
        <f>H93*J93</f>
        <v>0</v>
      </c>
    </row>
    <row r="94" spans="1:11" ht="23.1" customHeight="1" x14ac:dyDescent="0.25">
      <c r="A94" s="48"/>
      <c r="B94" s="49"/>
      <c r="C94" s="50" t="s">
        <v>35</v>
      </c>
      <c r="D94" s="50"/>
      <c r="E94" s="50"/>
      <c r="F94" s="50"/>
      <c r="G94" s="50"/>
      <c r="H94" s="14">
        <f>G92*110/2000*1.1</f>
        <v>185.39888888888891</v>
      </c>
      <c r="I94" s="13" t="s">
        <v>20</v>
      </c>
      <c r="J94" s="38">
        <v>0</v>
      </c>
      <c r="K94" s="39">
        <f>H94*J94</f>
        <v>0</v>
      </c>
    </row>
    <row r="95" spans="1:11" ht="23.1" customHeight="1" x14ac:dyDescent="0.25">
      <c r="A95" s="48"/>
      <c r="B95" s="49"/>
      <c r="C95" s="50" t="s">
        <v>15</v>
      </c>
      <c r="D95" s="50"/>
      <c r="E95" s="50"/>
      <c r="F95" s="50"/>
      <c r="G95" s="50"/>
      <c r="H95" s="14">
        <f>(D92*20)/9</f>
        <v>6128.8888888888887</v>
      </c>
      <c r="I95" s="13" t="s">
        <v>16</v>
      </c>
      <c r="J95" s="38">
        <v>0</v>
      </c>
      <c r="K95" s="39">
        <f>H95*J95</f>
        <v>0</v>
      </c>
    </row>
    <row r="96" spans="1:11" ht="23.1" customHeight="1" x14ac:dyDescent="0.25">
      <c r="A96" s="21"/>
      <c r="B96" s="22"/>
      <c r="C96" s="51" t="s">
        <v>17</v>
      </c>
      <c r="D96" s="51"/>
      <c r="E96" s="51"/>
      <c r="F96" s="51"/>
      <c r="G96" s="51"/>
      <c r="H96" s="51"/>
      <c r="I96" s="51"/>
      <c r="J96" s="51"/>
      <c r="K96" s="40">
        <f>SUM(K93:K95)</f>
        <v>0</v>
      </c>
    </row>
    <row r="97" spans="1:11" ht="23.1" customHeight="1" x14ac:dyDescent="0.25">
      <c r="A97" s="48">
        <v>1</v>
      </c>
      <c r="B97" s="49" t="s">
        <v>65</v>
      </c>
      <c r="C97" s="11" t="s">
        <v>54</v>
      </c>
      <c r="D97" s="12">
        <f>E97*5280</f>
        <v>5280</v>
      </c>
      <c r="E97" s="13">
        <v>1</v>
      </c>
      <c r="F97" s="14">
        <v>10</v>
      </c>
      <c r="G97" s="14">
        <f>(F97*D97/9)</f>
        <v>5866.666666666667</v>
      </c>
      <c r="H97" s="15"/>
      <c r="I97" s="16"/>
      <c r="J97" s="36"/>
      <c r="K97" s="41"/>
    </row>
    <row r="98" spans="1:11" ht="23.1" customHeight="1" x14ac:dyDescent="0.25">
      <c r="A98" s="48"/>
      <c r="B98" s="49"/>
      <c r="C98" s="50" t="s">
        <v>12</v>
      </c>
      <c r="D98" s="50"/>
      <c r="E98" s="50"/>
      <c r="F98" s="50"/>
      <c r="G98" s="50"/>
      <c r="H98" s="14">
        <v>1</v>
      </c>
      <c r="I98" s="13" t="s">
        <v>19</v>
      </c>
      <c r="J98" s="38">
        <v>0</v>
      </c>
      <c r="K98" s="39">
        <f>H98*J98</f>
        <v>0</v>
      </c>
    </row>
    <row r="99" spans="1:11" ht="23.1" customHeight="1" x14ac:dyDescent="0.25">
      <c r="A99" s="48"/>
      <c r="B99" s="49"/>
      <c r="C99" s="50" t="s">
        <v>35</v>
      </c>
      <c r="D99" s="50"/>
      <c r="E99" s="50"/>
      <c r="F99" s="50"/>
      <c r="G99" s="50"/>
      <c r="H99" s="14">
        <f>G97*110/2000*1.05</f>
        <v>338.8</v>
      </c>
      <c r="I99" s="13" t="s">
        <v>20</v>
      </c>
      <c r="J99" s="38">
        <v>0</v>
      </c>
      <c r="K99" s="39">
        <f>H99*J99</f>
        <v>0</v>
      </c>
    </row>
    <row r="100" spans="1:11" ht="23.1" customHeight="1" x14ac:dyDescent="0.25">
      <c r="A100" s="48"/>
      <c r="B100" s="49"/>
      <c r="C100" s="50" t="s">
        <v>15</v>
      </c>
      <c r="D100" s="50"/>
      <c r="E100" s="50"/>
      <c r="F100" s="50"/>
      <c r="G100" s="50"/>
      <c r="H100" s="14">
        <f>(D97*20)/9</f>
        <v>11733.333333333334</v>
      </c>
      <c r="I100" s="13" t="s">
        <v>16</v>
      </c>
      <c r="J100" s="38">
        <v>0</v>
      </c>
      <c r="K100" s="39">
        <f>H100*J100</f>
        <v>0</v>
      </c>
    </row>
    <row r="101" spans="1:11" ht="23.1" customHeight="1" x14ac:dyDescent="0.25">
      <c r="A101" s="21"/>
      <c r="B101" s="22"/>
      <c r="C101" s="51" t="s">
        <v>17</v>
      </c>
      <c r="D101" s="51"/>
      <c r="E101" s="51"/>
      <c r="F101" s="51"/>
      <c r="G101" s="51"/>
      <c r="H101" s="51"/>
      <c r="I101" s="51"/>
      <c r="J101" s="51"/>
      <c r="K101" s="40">
        <f>SUM(K98:K100)</f>
        <v>0</v>
      </c>
    </row>
    <row r="102" spans="1:11" ht="23.1" customHeight="1" x14ac:dyDescent="0.25">
      <c r="A102" s="48">
        <v>1</v>
      </c>
      <c r="B102" s="49" t="s">
        <v>66</v>
      </c>
      <c r="C102" s="11" t="s">
        <v>55</v>
      </c>
      <c r="D102" s="12">
        <f>E102*5280</f>
        <v>2812</v>
      </c>
      <c r="E102" s="13">
        <f>2812/5280</f>
        <v>0.53257575757575759</v>
      </c>
      <c r="F102" s="14">
        <v>10</v>
      </c>
      <c r="G102" s="14">
        <f>(F102*D102/9)</f>
        <v>3124.4444444444443</v>
      </c>
      <c r="H102" s="15"/>
      <c r="I102" s="16"/>
      <c r="J102" s="36"/>
      <c r="K102" s="41"/>
    </row>
    <row r="103" spans="1:11" ht="23.1" customHeight="1" x14ac:dyDescent="0.25">
      <c r="A103" s="48"/>
      <c r="B103" s="49"/>
      <c r="C103" s="50" t="s">
        <v>12</v>
      </c>
      <c r="D103" s="50"/>
      <c r="E103" s="50"/>
      <c r="F103" s="50"/>
      <c r="G103" s="50"/>
      <c r="H103" s="14">
        <v>1</v>
      </c>
      <c r="I103" s="13" t="s">
        <v>19</v>
      </c>
      <c r="J103" s="38">
        <v>0</v>
      </c>
      <c r="K103" s="39">
        <f>H103*J103</f>
        <v>0</v>
      </c>
    </row>
    <row r="104" spans="1:11" ht="23.1" customHeight="1" x14ac:dyDescent="0.25">
      <c r="A104" s="48"/>
      <c r="B104" s="49"/>
      <c r="C104" s="50" t="s">
        <v>35</v>
      </c>
      <c r="D104" s="50"/>
      <c r="E104" s="50"/>
      <c r="F104" s="50"/>
      <c r="G104" s="50"/>
      <c r="H104" s="14">
        <f>G102*110/2000*1.05</f>
        <v>180.43666666666667</v>
      </c>
      <c r="I104" s="13" t="s">
        <v>20</v>
      </c>
      <c r="J104" s="38">
        <v>0</v>
      </c>
      <c r="K104" s="39">
        <f>H104*J104</f>
        <v>0</v>
      </c>
    </row>
    <row r="105" spans="1:11" ht="23.1" customHeight="1" x14ac:dyDescent="0.25">
      <c r="A105" s="48"/>
      <c r="B105" s="49"/>
      <c r="C105" s="50" t="s">
        <v>15</v>
      </c>
      <c r="D105" s="50"/>
      <c r="E105" s="50"/>
      <c r="F105" s="50"/>
      <c r="G105" s="50"/>
      <c r="H105" s="14">
        <f>(D102*20)/9</f>
        <v>6248.8888888888887</v>
      </c>
      <c r="I105" s="13" t="s">
        <v>16</v>
      </c>
      <c r="J105" s="38">
        <v>0</v>
      </c>
      <c r="K105" s="39">
        <f>H105*J105</f>
        <v>0</v>
      </c>
    </row>
    <row r="106" spans="1:11" ht="23.1" customHeight="1" x14ac:dyDescent="0.25">
      <c r="A106" s="21"/>
      <c r="B106" s="22"/>
      <c r="C106" s="51" t="s">
        <v>17</v>
      </c>
      <c r="D106" s="51"/>
      <c r="E106" s="51"/>
      <c r="F106" s="51"/>
      <c r="G106" s="51"/>
      <c r="H106" s="51"/>
      <c r="I106" s="51"/>
      <c r="J106" s="51"/>
      <c r="K106" s="40">
        <f>SUM(K103:K105)</f>
        <v>0</v>
      </c>
    </row>
    <row r="107" spans="1:11" ht="23.1" customHeight="1" x14ac:dyDescent="0.25">
      <c r="A107" s="48">
        <v>1</v>
      </c>
      <c r="B107" s="49" t="s">
        <v>67</v>
      </c>
      <c r="C107" s="11" t="s">
        <v>56</v>
      </c>
      <c r="D107" s="12">
        <f>E107*5280</f>
        <v>5332.8</v>
      </c>
      <c r="E107" s="13">
        <v>1.01</v>
      </c>
      <c r="F107" s="14">
        <v>10</v>
      </c>
      <c r="G107" s="14">
        <f>(F107*D107/9)</f>
        <v>5925.333333333333</v>
      </c>
      <c r="H107" s="15"/>
      <c r="I107" s="16"/>
      <c r="J107" s="36"/>
      <c r="K107" s="41"/>
    </row>
    <row r="108" spans="1:11" ht="23.1" customHeight="1" x14ac:dyDescent="0.25">
      <c r="A108" s="48"/>
      <c r="B108" s="49"/>
      <c r="C108" s="50" t="s">
        <v>12</v>
      </c>
      <c r="D108" s="50"/>
      <c r="E108" s="50"/>
      <c r="F108" s="50"/>
      <c r="G108" s="50"/>
      <c r="H108" s="14">
        <v>1</v>
      </c>
      <c r="I108" s="13" t="s">
        <v>19</v>
      </c>
      <c r="J108" s="38">
        <v>0</v>
      </c>
      <c r="K108" s="39">
        <f>H108*J108</f>
        <v>0</v>
      </c>
    </row>
    <row r="109" spans="1:11" ht="23.1" customHeight="1" x14ac:dyDescent="0.25">
      <c r="A109" s="48"/>
      <c r="B109" s="49"/>
      <c r="C109" s="50" t="s">
        <v>35</v>
      </c>
      <c r="D109" s="50"/>
      <c r="E109" s="50"/>
      <c r="F109" s="50"/>
      <c r="G109" s="50"/>
      <c r="H109" s="14">
        <f>G107*110/2000*1.05</f>
        <v>342.18799999999999</v>
      </c>
      <c r="I109" s="13" t="s">
        <v>20</v>
      </c>
      <c r="J109" s="38">
        <v>0</v>
      </c>
      <c r="K109" s="39">
        <f>H109*J109</f>
        <v>0</v>
      </c>
    </row>
    <row r="110" spans="1:11" ht="23.1" customHeight="1" x14ac:dyDescent="0.25">
      <c r="A110" s="48"/>
      <c r="B110" s="49"/>
      <c r="C110" s="50" t="s">
        <v>15</v>
      </c>
      <c r="D110" s="50"/>
      <c r="E110" s="50"/>
      <c r="F110" s="50"/>
      <c r="G110" s="50"/>
      <c r="H110" s="14">
        <f>(D107*20)/9</f>
        <v>11850.666666666666</v>
      </c>
      <c r="I110" s="13" t="s">
        <v>16</v>
      </c>
      <c r="J110" s="38">
        <v>0</v>
      </c>
      <c r="K110" s="39">
        <f>H110*J110</f>
        <v>0</v>
      </c>
    </row>
    <row r="111" spans="1:11" ht="23.1" customHeight="1" x14ac:dyDescent="0.25">
      <c r="A111" s="21"/>
      <c r="B111" s="22"/>
      <c r="C111" s="51" t="s">
        <v>17</v>
      </c>
      <c r="D111" s="51"/>
      <c r="E111" s="51"/>
      <c r="F111" s="51"/>
      <c r="G111" s="51"/>
      <c r="H111" s="51"/>
      <c r="I111" s="51"/>
      <c r="J111" s="51"/>
      <c r="K111" s="40">
        <f>SUM(K108:K110)</f>
        <v>0</v>
      </c>
    </row>
    <row r="112" spans="1:11" ht="23.1" customHeight="1" x14ac:dyDescent="0.25">
      <c r="A112" s="48">
        <v>1</v>
      </c>
      <c r="B112" s="49" t="s">
        <v>69</v>
      </c>
      <c r="C112" s="11" t="s">
        <v>57</v>
      </c>
      <c r="D112" s="12">
        <f>E112*5280</f>
        <v>5280</v>
      </c>
      <c r="E112" s="13">
        <v>1</v>
      </c>
      <c r="F112" s="14">
        <v>10</v>
      </c>
      <c r="G112" s="14">
        <f>(F112*D112/9)</f>
        <v>5866.666666666667</v>
      </c>
      <c r="H112" s="15"/>
      <c r="I112" s="16"/>
      <c r="J112" s="36"/>
      <c r="K112" s="41"/>
    </row>
    <row r="113" spans="1:11" ht="23.1" customHeight="1" x14ac:dyDescent="0.25">
      <c r="A113" s="48"/>
      <c r="B113" s="49"/>
      <c r="C113" s="50" t="s">
        <v>12</v>
      </c>
      <c r="D113" s="50"/>
      <c r="E113" s="50"/>
      <c r="F113" s="50"/>
      <c r="G113" s="50"/>
      <c r="H113" s="14">
        <v>1</v>
      </c>
      <c r="I113" s="13" t="s">
        <v>19</v>
      </c>
      <c r="J113" s="38">
        <v>0</v>
      </c>
      <c r="K113" s="39">
        <f>H113*J113</f>
        <v>0</v>
      </c>
    </row>
    <row r="114" spans="1:11" ht="23.1" customHeight="1" x14ac:dyDescent="0.25">
      <c r="A114" s="48"/>
      <c r="B114" s="49"/>
      <c r="C114" s="50" t="s">
        <v>35</v>
      </c>
      <c r="D114" s="50"/>
      <c r="E114" s="50"/>
      <c r="F114" s="50"/>
      <c r="G114" s="50"/>
      <c r="H114" s="14">
        <f>G112*110/2000*1.05</f>
        <v>338.8</v>
      </c>
      <c r="I114" s="13" t="s">
        <v>20</v>
      </c>
      <c r="J114" s="38">
        <v>0</v>
      </c>
      <c r="K114" s="39">
        <f>H114*J114</f>
        <v>0</v>
      </c>
    </row>
    <row r="115" spans="1:11" ht="23.1" customHeight="1" x14ac:dyDescent="0.25">
      <c r="A115" s="48"/>
      <c r="B115" s="49"/>
      <c r="C115" s="50" t="s">
        <v>15</v>
      </c>
      <c r="D115" s="50"/>
      <c r="E115" s="50"/>
      <c r="F115" s="50"/>
      <c r="G115" s="50"/>
      <c r="H115" s="14">
        <f>(D112*20)/9</f>
        <v>11733.333333333334</v>
      </c>
      <c r="I115" s="13" t="s">
        <v>16</v>
      </c>
      <c r="J115" s="38">
        <v>0</v>
      </c>
      <c r="K115" s="39">
        <f>H115*J115</f>
        <v>0</v>
      </c>
    </row>
    <row r="116" spans="1:11" ht="23.1" customHeight="1" x14ac:dyDescent="0.25">
      <c r="A116" s="21"/>
      <c r="B116" s="22"/>
      <c r="C116" s="51" t="s">
        <v>17</v>
      </c>
      <c r="D116" s="51"/>
      <c r="E116" s="51"/>
      <c r="F116" s="51"/>
      <c r="G116" s="51"/>
      <c r="H116" s="51"/>
      <c r="I116" s="51"/>
      <c r="J116" s="51"/>
      <c r="K116" s="40">
        <f>SUM(K113:K115)</f>
        <v>0</v>
      </c>
    </row>
    <row r="117" spans="1:11" ht="23.1" customHeight="1" x14ac:dyDescent="0.25">
      <c r="A117" s="48">
        <v>1</v>
      </c>
      <c r="B117" s="49" t="s">
        <v>68</v>
      </c>
      <c r="C117" s="11" t="s">
        <v>58</v>
      </c>
      <c r="D117" s="12">
        <f>E117*5280</f>
        <v>6336</v>
      </c>
      <c r="E117" s="13">
        <v>1.2</v>
      </c>
      <c r="F117" s="14">
        <v>10</v>
      </c>
      <c r="G117" s="14">
        <f>(F117*D117/9)</f>
        <v>7040</v>
      </c>
      <c r="H117" s="15"/>
      <c r="I117" s="16"/>
      <c r="J117" s="36"/>
      <c r="K117" s="41"/>
    </row>
    <row r="118" spans="1:11" ht="23.1" customHeight="1" x14ac:dyDescent="0.25">
      <c r="A118" s="48"/>
      <c r="B118" s="49"/>
      <c r="C118" s="50" t="s">
        <v>12</v>
      </c>
      <c r="D118" s="50"/>
      <c r="E118" s="50"/>
      <c r="F118" s="50"/>
      <c r="G118" s="50"/>
      <c r="H118" s="14">
        <v>1</v>
      </c>
      <c r="I118" s="13" t="s">
        <v>19</v>
      </c>
      <c r="J118" s="38">
        <v>0</v>
      </c>
      <c r="K118" s="39">
        <f>H118*J118</f>
        <v>0</v>
      </c>
    </row>
    <row r="119" spans="1:11" ht="23.1" customHeight="1" x14ac:dyDescent="0.25">
      <c r="A119" s="48"/>
      <c r="B119" s="49"/>
      <c r="C119" s="50" t="s">
        <v>35</v>
      </c>
      <c r="D119" s="50"/>
      <c r="E119" s="50"/>
      <c r="F119" s="50"/>
      <c r="G119" s="50"/>
      <c r="H119" s="14">
        <f>G117*110/2000*1.05</f>
        <v>406.56</v>
      </c>
      <c r="I119" s="13" t="s">
        <v>20</v>
      </c>
      <c r="J119" s="38">
        <v>0</v>
      </c>
      <c r="K119" s="39">
        <f>H119*J119</f>
        <v>0</v>
      </c>
    </row>
    <row r="120" spans="1:11" ht="23.1" customHeight="1" x14ac:dyDescent="0.25">
      <c r="A120" s="48"/>
      <c r="B120" s="49"/>
      <c r="C120" s="50" t="s">
        <v>15</v>
      </c>
      <c r="D120" s="50"/>
      <c r="E120" s="50"/>
      <c r="F120" s="50"/>
      <c r="G120" s="50"/>
      <c r="H120" s="14">
        <f>(D117*20)/9</f>
        <v>14080</v>
      </c>
      <c r="I120" s="13" t="s">
        <v>16</v>
      </c>
      <c r="J120" s="38">
        <v>0</v>
      </c>
      <c r="K120" s="39">
        <f>H120*J120</f>
        <v>0</v>
      </c>
    </row>
    <row r="121" spans="1:11" ht="23.1" customHeight="1" x14ac:dyDescent="0.25">
      <c r="A121" s="21"/>
      <c r="B121" s="22"/>
      <c r="C121" s="51" t="s">
        <v>17</v>
      </c>
      <c r="D121" s="51"/>
      <c r="E121" s="51"/>
      <c r="F121" s="51"/>
      <c r="G121" s="51"/>
      <c r="H121" s="51"/>
      <c r="I121" s="51"/>
      <c r="J121" s="51"/>
      <c r="K121" s="40">
        <f>SUM(K118:K120)</f>
        <v>0</v>
      </c>
    </row>
    <row r="122" spans="1:11" ht="23.1" customHeight="1" x14ac:dyDescent="0.25">
      <c r="A122" s="48">
        <v>1</v>
      </c>
      <c r="B122" s="49" t="s">
        <v>70</v>
      </c>
      <c r="C122" s="11" t="s">
        <v>59</v>
      </c>
      <c r="D122" s="12">
        <f>E122*5280</f>
        <v>7022.4000000000005</v>
      </c>
      <c r="E122" s="13">
        <v>1.33</v>
      </c>
      <c r="F122" s="14">
        <v>10</v>
      </c>
      <c r="G122" s="14">
        <f>(F122*D122/9)</f>
        <v>7802.666666666667</v>
      </c>
      <c r="H122" s="15"/>
      <c r="I122" s="16"/>
      <c r="J122" s="36"/>
      <c r="K122" s="41"/>
    </row>
    <row r="123" spans="1:11" ht="23.1" customHeight="1" x14ac:dyDescent="0.25">
      <c r="A123" s="48"/>
      <c r="B123" s="49"/>
      <c r="C123" s="50" t="s">
        <v>12</v>
      </c>
      <c r="D123" s="50"/>
      <c r="E123" s="50"/>
      <c r="F123" s="50"/>
      <c r="G123" s="50"/>
      <c r="H123" s="14">
        <v>1</v>
      </c>
      <c r="I123" s="13" t="s">
        <v>19</v>
      </c>
      <c r="J123" s="38">
        <v>0</v>
      </c>
      <c r="K123" s="39">
        <f>H123*J123</f>
        <v>0</v>
      </c>
    </row>
    <row r="124" spans="1:11" ht="23.1" customHeight="1" x14ac:dyDescent="0.25">
      <c r="A124" s="48"/>
      <c r="B124" s="49"/>
      <c r="C124" s="50" t="s">
        <v>35</v>
      </c>
      <c r="D124" s="50"/>
      <c r="E124" s="50"/>
      <c r="F124" s="50"/>
      <c r="G124" s="50"/>
      <c r="H124" s="14">
        <f>G122*110/2000*1.05</f>
        <v>450.60400000000004</v>
      </c>
      <c r="I124" s="13" t="s">
        <v>20</v>
      </c>
      <c r="J124" s="38">
        <v>0</v>
      </c>
      <c r="K124" s="39">
        <f>H124*J124</f>
        <v>0</v>
      </c>
    </row>
    <row r="125" spans="1:11" ht="23.1" customHeight="1" x14ac:dyDescent="0.25">
      <c r="A125" s="48"/>
      <c r="B125" s="49"/>
      <c r="C125" s="50" t="s">
        <v>15</v>
      </c>
      <c r="D125" s="50"/>
      <c r="E125" s="50"/>
      <c r="F125" s="50"/>
      <c r="G125" s="50"/>
      <c r="H125" s="14">
        <f>(D122*20)/9</f>
        <v>15605.333333333334</v>
      </c>
      <c r="I125" s="13" t="s">
        <v>16</v>
      </c>
      <c r="J125" s="38">
        <v>0</v>
      </c>
      <c r="K125" s="39">
        <f>H125*J125</f>
        <v>0</v>
      </c>
    </row>
    <row r="126" spans="1:11" ht="23.1" customHeight="1" x14ac:dyDescent="0.25">
      <c r="A126" s="21"/>
      <c r="B126" s="22"/>
      <c r="C126" s="51" t="s">
        <v>17</v>
      </c>
      <c r="D126" s="51"/>
      <c r="E126" s="51"/>
      <c r="F126" s="51"/>
      <c r="G126" s="51"/>
      <c r="H126" s="51"/>
      <c r="I126" s="51"/>
      <c r="J126" s="51"/>
      <c r="K126" s="40">
        <f>SUM(K123:K125)</f>
        <v>0</v>
      </c>
    </row>
    <row r="127" spans="1:11" ht="23.1" customHeight="1" x14ac:dyDescent="0.25">
      <c r="A127" s="21"/>
      <c r="B127" s="22"/>
      <c r="C127" s="28"/>
      <c r="D127" s="28"/>
      <c r="E127" s="28"/>
      <c r="F127" s="28"/>
      <c r="G127" s="28"/>
      <c r="H127" s="28"/>
      <c r="I127" s="28"/>
      <c r="J127" s="44"/>
      <c r="K127" s="41"/>
    </row>
    <row r="128" spans="1:11" ht="23.1" customHeight="1" x14ac:dyDescent="0.25">
      <c r="A128" s="9"/>
      <c r="B128" s="10"/>
      <c r="C128" s="57" t="s">
        <v>31</v>
      </c>
      <c r="D128" s="57"/>
      <c r="E128" s="57"/>
      <c r="F128" s="57"/>
      <c r="G128" s="57"/>
      <c r="H128" s="57"/>
      <c r="I128" s="57"/>
      <c r="J128" s="57"/>
      <c r="K128" s="45">
        <f>K6+K11+K16+K21+K26+K36+K41+K46+K31+K51+K56+K61+K66+K71+K76+K81+K86+K91+K101+K106+K111+K121+K126</f>
        <v>0</v>
      </c>
    </row>
    <row r="129" spans="1:11" ht="23.1" customHeight="1" x14ac:dyDescent="0.25">
      <c r="A129" s="29"/>
      <c r="B129" s="29"/>
      <c r="C129" s="29"/>
      <c r="D129" s="29"/>
      <c r="E129" s="46"/>
      <c r="F129" s="29"/>
      <c r="G129" s="29"/>
      <c r="H129" s="29"/>
      <c r="I129" s="29"/>
      <c r="J129" s="29"/>
      <c r="K129" s="29"/>
    </row>
    <row r="130" spans="1:11" ht="23.1" customHeight="1" x14ac:dyDescent="0.25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</row>
    <row r="131" spans="1:11" ht="23.1" customHeight="1" x14ac:dyDescent="0.25">
      <c r="A131" s="29"/>
      <c r="B131" s="29"/>
      <c r="C131" s="29"/>
      <c r="D131" s="29"/>
      <c r="E131" s="46"/>
      <c r="F131" s="29"/>
      <c r="G131" s="29"/>
      <c r="H131" s="29"/>
      <c r="I131" s="29"/>
      <c r="J131" s="29"/>
      <c r="K131" s="29"/>
    </row>
    <row r="132" spans="1:11" ht="23.1" customHeight="1" x14ac:dyDescent="0.25">
      <c r="A132" s="29"/>
      <c r="B132" s="29"/>
      <c r="C132" s="29"/>
      <c r="D132" s="29"/>
      <c r="E132" s="46"/>
      <c r="F132" s="47"/>
      <c r="G132" s="29"/>
      <c r="H132" s="29"/>
      <c r="I132" s="29"/>
      <c r="J132" s="29"/>
      <c r="K132" s="29"/>
    </row>
    <row r="133" spans="1:11" ht="23.1" customHeight="1" x14ac:dyDescent="0.25">
      <c r="A133" s="29"/>
      <c r="B133" s="29"/>
      <c r="C133" s="29"/>
      <c r="D133" s="29"/>
      <c r="E133" s="46"/>
      <c r="F133" s="47"/>
      <c r="G133" s="29"/>
      <c r="H133" s="29"/>
      <c r="I133" s="29"/>
      <c r="J133" s="29"/>
      <c r="K133" s="29"/>
    </row>
    <row r="134" spans="1:11" ht="23.1" customHeight="1" x14ac:dyDescent="0.25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</row>
    <row r="135" spans="1:11" ht="23.1" customHeight="1" x14ac:dyDescent="0.25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</row>
    <row r="136" spans="1:11" ht="23.1" customHeight="1" x14ac:dyDescent="0.25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</row>
    <row r="137" spans="1:11" ht="23.1" customHeight="1" x14ac:dyDescent="0.25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</row>
    <row r="138" spans="1:11" ht="23.1" customHeight="1" x14ac:dyDescent="0.25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</row>
    <row r="139" spans="1:11" ht="23.1" customHeight="1" x14ac:dyDescent="0.25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</row>
    <row r="140" spans="1:11" ht="23.1" customHeight="1" x14ac:dyDescent="0.25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</row>
    <row r="141" spans="1:11" ht="23.1" customHeight="1" x14ac:dyDescent="0.25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</row>
    <row r="142" spans="1:11" ht="23.1" customHeight="1" x14ac:dyDescent="0.25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</row>
    <row r="143" spans="1:11" ht="23.1" customHeight="1" x14ac:dyDescent="0.25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</row>
    <row r="144" spans="1:11" ht="23.1" customHeight="1" x14ac:dyDescent="0.25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</row>
    <row r="145" spans="1:11" ht="23.1" customHeight="1" x14ac:dyDescent="0.25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</row>
    <row r="146" spans="1:11" ht="23.1" customHeight="1" x14ac:dyDescent="0.25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</row>
    <row r="147" spans="1:11" ht="23.1" customHeight="1" x14ac:dyDescent="0.25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</row>
    <row r="148" spans="1:11" ht="23.1" customHeight="1" x14ac:dyDescent="0.25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</row>
    <row r="149" spans="1:11" ht="23.1" customHeight="1" x14ac:dyDescent="0.25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</row>
    <row r="150" spans="1:11" ht="23.1" customHeight="1" x14ac:dyDescent="0.25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</row>
    <row r="151" spans="1:11" ht="23.1" customHeight="1" x14ac:dyDescent="0.25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</row>
    <row r="152" spans="1:11" ht="23.1" customHeight="1" x14ac:dyDescent="0.25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</row>
    <row r="153" spans="1:11" ht="23.1" customHeight="1" x14ac:dyDescent="0.25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</row>
    <row r="154" spans="1:11" ht="23.1" customHeight="1" x14ac:dyDescent="0.25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</row>
    <row r="155" spans="1:11" ht="23.1" customHeight="1" x14ac:dyDescent="0.25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</row>
    <row r="156" spans="1:11" ht="23.1" customHeight="1" x14ac:dyDescent="0.25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</row>
    <row r="157" spans="1:11" ht="23.1" customHeight="1" x14ac:dyDescent="0.25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</row>
    <row r="158" spans="1:11" ht="23.1" customHeight="1" x14ac:dyDescent="0.25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</row>
    <row r="159" spans="1:11" ht="23.1" customHeight="1" x14ac:dyDescent="0.25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</row>
    <row r="160" spans="1:11" ht="23.1" customHeight="1" x14ac:dyDescent="0.25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</row>
    <row r="161" spans="1:11" ht="23.1" customHeight="1" x14ac:dyDescent="0.25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</row>
    <row r="162" spans="1:11" ht="23.1" customHeight="1" x14ac:dyDescent="0.25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</row>
    <row r="163" spans="1:11" ht="23.1" customHeight="1" x14ac:dyDescent="0.25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</row>
    <row r="164" spans="1:11" ht="23.1" customHeight="1" x14ac:dyDescent="0.25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</row>
    <row r="165" spans="1:11" ht="23.1" customHeight="1" x14ac:dyDescent="0.25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</row>
    <row r="166" spans="1:11" ht="23.1" customHeight="1" x14ac:dyDescent="0.25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</row>
    <row r="167" spans="1:11" ht="23.1" customHeight="1" x14ac:dyDescent="0.25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</row>
    <row r="168" spans="1:11" ht="23.1" customHeight="1" x14ac:dyDescent="0.25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</row>
    <row r="169" spans="1:11" ht="23.1" customHeight="1" x14ac:dyDescent="0.25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</row>
    <row r="170" spans="1:11" ht="23.1" customHeight="1" x14ac:dyDescent="0.25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</row>
    <row r="171" spans="1:11" ht="23.1" customHeight="1" x14ac:dyDescent="0.25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</row>
    <row r="172" spans="1:11" ht="23.1" customHeight="1" x14ac:dyDescent="0.25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</row>
    <row r="173" spans="1:11" ht="23.1" customHeight="1" x14ac:dyDescent="0.25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</row>
    <row r="174" spans="1:11" ht="23.1" customHeight="1" x14ac:dyDescent="0.25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</row>
    <row r="175" spans="1:11" ht="23.1" customHeight="1" x14ac:dyDescent="0.25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</row>
    <row r="176" spans="1:11" ht="23.1" customHeight="1" x14ac:dyDescent="0.25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</row>
    <row r="177" spans="1:11" ht="23.1" customHeight="1" x14ac:dyDescent="0.25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</row>
    <row r="178" spans="1:11" ht="23.1" customHeight="1" x14ac:dyDescent="0.25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</row>
    <row r="179" spans="1:11" ht="23.1" customHeight="1" x14ac:dyDescent="0.25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</row>
    <row r="180" spans="1:11" ht="23.1" customHeight="1" x14ac:dyDescent="0.25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</row>
    <row r="181" spans="1:11" ht="23.1" customHeight="1" x14ac:dyDescent="0.25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</row>
    <row r="182" spans="1:11" ht="23.1" customHeight="1" x14ac:dyDescent="0.25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</row>
    <row r="183" spans="1:11" ht="23.1" customHeight="1" x14ac:dyDescent="0.25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</row>
    <row r="184" spans="1:11" ht="23.1" customHeight="1" x14ac:dyDescent="0.25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</row>
    <row r="185" spans="1:11" ht="23.1" customHeight="1" x14ac:dyDescent="0.25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</row>
    <row r="186" spans="1:11" ht="23.1" customHeight="1" x14ac:dyDescent="0.25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</row>
    <row r="187" spans="1:11" ht="23.1" customHeight="1" x14ac:dyDescent="0.25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</row>
    <row r="188" spans="1:11" ht="23.1" customHeight="1" x14ac:dyDescent="0.25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</row>
    <row r="189" spans="1:11" ht="23.1" customHeight="1" x14ac:dyDescent="0.25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</row>
    <row r="190" spans="1:11" ht="23.1" customHeight="1" x14ac:dyDescent="0.25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</row>
    <row r="191" spans="1:11" ht="23.1" customHeight="1" x14ac:dyDescent="0.25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</row>
    <row r="192" spans="1:11" ht="23.1" customHeight="1" x14ac:dyDescent="0.25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</row>
    <row r="193" spans="1:11" ht="23.1" customHeight="1" x14ac:dyDescent="0.25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</row>
    <row r="194" spans="1:11" ht="23.1" customHeight="1" x14ac:dyDescent="0.25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</row>
    <row r="195" spans="1:11" ht="23.1" customHeight="1" x14ac:dyDescent="0.25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</row>
    <row r="196" spans="1:11" ht="23.1" customHeight="1" x14ac:dyDescent="0.25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</row>
    <row r="197" spans="1:11" ht="23.1" customHeight="1" x14ac:dyDescent="0.25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</row>
    <row r="198" spans="1:11" ht="23.1" customHeight="1" x14ac:dyDescent="0.25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</row>
    <row r="199" spans="1:11" ht="23.1" customHeight="1" x14ac:dyDescent="0.25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</row>
    <row r="200" spans="1:11" ht="23.1" customHeight="1" x14ac:dyDescent="0.25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</row>
    <row r="201" spans="1:11" ht="23.1" customHeight="1" x14ac:dyDescent="0.25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</row>
    <row r="202" spans="1:11" ht="23.1" customHeight="1" x14ac:dyDescent="0.25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</row>
    <row r="203" spans="1:11" ht="23.1" customHeight="1" x14ac:dyDescent="0.25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</row>
    <row r="204" spans="1:11" ht="23.1" customHeight="1" x14ac:dyDescent="0.25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</row>
    <row r="205" spans="1:11" ht="23.1" customHeight="1" x14ac:dyDescent="0.25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</row>
    <row r="206" spans="1:11" ht="23.1" customHeight="1" x14ac:dyDescent="0.25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</row>
    <row r="207" spans="1:11" ht="23.1" customHeight="1" x14ac:dyDescent="0.25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</row>
    <row r="208" spans="1:11" ht="23.1" customHeight="1" x14ac:dyDescent="0.25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</row>
    <row r="209" spans="1:11" ht="23.1" customHeight="1" x14ac:dyDescent="0.25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</row>
    <row r="210" spans="1:11" ht="23.1" customHeight="1" x14ac:dyDescent="0.25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</row>
    <row r="211" spans="1:11" ht="23.1" customHeight="1" x14ac:dyDescent="0.25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</row>
    <row r="212" spans="1:11" ht="23.1" customHeight="1" x14ac:dyDescent="0.25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</row>
    <row r="213" spans="1:11" ht="23.1" customHeight="1" x14ac:dyDescent="0.25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</row>
    <row r="214" spans="1:11" ht="23.1" customHeight="1" x14ac:dyDescent="0.25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</row>
    <row r="215" spans="1:11" ht="23.1" customHeight="1" x14ac:dyDescent="0.25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</row>
    <row r="216" spans="1:11" ht="23.1" customHeight="1" x14ac:dyDescent="0.25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</row>
    <row r="217" spans="1:11" ht="23.1" customHeight="1" x14ac:dyDescent="0.25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</row>
    <row r="218" spans="1:11" ht="23.1" customHeight="1" x14ac:dyDescent="0.25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</row>
    <row r="219" spans="1:11" ht="23.1" customHeight="1" x14ac:dyDescent="0.25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</row>
    <row r="220" spans="1:11" ht="23.1" customHeight="1" x14ac:dyDescent="0.25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</row>
    <row r="221" spans="1:11" ht="23.1" customHeight="1" x14ac:dyDescent="0.25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</row>
    <row r="222" spans="1:11" ht="23.1" customHeight="1" x14ac:dyDescent="0.25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</row>
    <row r="223" spans="1:11" ht="23.1" customHeight="1" x14ac:dyDescent="0.25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</row>
    <row r="224" spans="1:11" ht="23.1" customHeight="1" x14ac:dyDescent="0.25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</row>
    <row r="225" spans="1:11" ht="23.1" customHeight="1" x14ac:dyDescent="0.25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</row>
    <row r="226" spans="1:11" ht="23.1" customHeight="1" x14ac:dyDescent="0.25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</row>
    <row r="227" spans="1:11" ht="23.1" customHeight="1" x14ac:dyDescent="0.25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</row>
    <row r="228" spans="1:11" ht="23.1" customHeight="1" x14ac:dyDescent="0.25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</row>
    <row r="229" spans="1:11" ht="23.1" customHeight="1" x14ac:dyDescent="0.25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</row>
    <row r="230" spans="1:11" ht="23.1" customHeight="1" x14ac:dyDescent="0.25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</row>
    <row r="231" spans="1:11" ht="23.1" customHeight="1" x14ac:dyDescent="0.25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</row>
    <row r="232" spans="1:11" ht="23.1" customHeight="1" x14ac:dyDescent="0.25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</row>
    <row r="233" spans="1:11" ht="23.1" customHeight="1" x14ac:dyDescent="0.25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</row>
    <row r="234" spans="1:11" ht="23.1" customHeight="1" x14ac:dyDescent="0.25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</row>
    <row r="235" spans="1:11" ht="23.1" customHeight="1" x14ac:dyDescent="0.25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</row>
    <row r="236" spans="1:11" s="17" customFormat="1" ht="23.1" customHeight="1" x14ac:dyDescent="0.25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</row>
    <row r="237" spans="1:11" s="17" customFormat="1" ht="23.1" customHeight="1" x14ac:dyDescent="0.25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</row>
    <row r="238" spans="1:11" s="17" customFormat="1" ht="23.1" customHeight="1" x14ac:dyDescent="0.25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</row>
    <row r="239" spans="1:11" s="17" customFormat="1" ht="23.1" customHeight="1" x14ac:dyDescent="0.25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</row>
    <row r="240" spans="1:11" s="17" customFormat="1" ht="23.1" customHeight="1" x14ac:dyDescent="0.25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</row>
    <row r="241" spans="1:11" s="17" customFormat="1" ht="23.1" customHeight="1" x14ac:dyDescent="0.25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</row>
    <row r="242" spans="1:11" s="17" customFormat="1" ht="23.1" customHeight="1" x14ac:dyDescent="0.25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</row>
    <row r="243" spans="1:11" s="17" customFormat="1" ht="23.1" customHeight="1" x14ac:dyDescent="0.25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</row>
    <row r="244" spans="1:11" s="17" customFormat="1" ht="23.1" customHeight="1" x14ac:dyDescent="0.25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</row>
    <row r="245" spans="1:11" s="30" customFormat="1" ht="23.1" customHeight="1" x14ac:dyDescent="0.25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</row>
    <row r="246" spans="1:11" s="30" customFormat="1" ht="23.1" customHeight="1" x14ac:dyDescent="0.25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</row>
    <row r="247" spans="1:11" s="30" customFormat="1" ht="23.1" customHeight="1" x14ac:dyDescent="0.25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</row>
    <row r="248" spans="1:11" s="30" customFormat="1" ht="23.1" customHeight="1" x14ac:dyDescent="0.25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</row>
    <row r="249" spans="1:11" s="30" customFormat="1" ht="23.1" customHeight="1" x14ac:dyDescent="0.25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</row>
    <row r="250" spans="1:11" s="30" customFormat="1" ht="23.1" customHeight="1" x14ac:dyDescent="0.25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</row>
    <row r="251" spans="1:11" s="30" customFormat="1" ht="23.1" customHeight="1" x14ac:dyDescent="0.25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</row>
    <row r="252" spans="1:11" s="30" customFormat="1" ht="23.1" customHeight="1" x14ac:dyDescent="0.25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</row>
    <row r="253" spans="1:11" s="30" customFormat="1" ht="23.1" customHeight="1" x14ac:dyDescent="0.25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</row>
    <row r="254" spans="1:11" s="30" customFormat="1" ht="23.1" customHeight="1" x14ac:dyDescent="0.25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</row>
    <row r="255" spans="1:11" s="30" customFormat="1" ht="23.1" customHeight="1" x14ac:dyDescent="0.25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</row>
    <row r="256" spans="1:11" s="30" customFormat="1" ht="23.1" customHeight="1" x14ac:dyDescent="0.25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</row>
    <row r="257" spans="1:11" s="30" customFormat="1" ht="23.1" customHeight="1" x14ac:dyDescent="0.25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</row>
    <row r="258" spans="1:11" s="30" customFormat="1" ht="23.1" customHeight="1" x14ac:dyDescent="0.25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</row>
    <row r="259" spans="1:11" s="30" customFormat="1" ht="23.1" customHeight="1" x14ac:dyDescent="0.25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</row>
    <row r="260" spans="1:11" s="30" customFormat="1" ht="23.1" customHeight="1" x14ac:dyDescent="0.25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</row>
    <row r="261" spans="1:11" s="30" customFormat="1" ht="23.1" customHeight="1" x14ac:dyDescent="0.25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</row>
    <row r="262" spans="1:11" s="30" customFormat="1" ht="23.1" customHeight="1" x14ac:dyDescent="0.25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</row>
    <row r="263" spans="1:11" s="30" customFormat="1" ht="23.1" customHeight="1" x14ac:dyDescent="0.25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</row>
    <row r="264" spans="1:11" ht="23.1" customHeight="1" x14ac:dyDescent="0.25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</row>
    <row r="265" spans="1:11" ht="23.1" customHeight="1" x14ac:dyDescent="0.25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</row>
    <row r="266" spans="1:11" ht="23.1" customHeight="1" x14ac:dyDescent="0.25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</row>
    <row r="267" spans="1:11" ht="23.1" customHeight="1" x14ac:dyDescent="0.25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</row>
    <row r="268" spans="1:11" ht="23.1" customHeight="1" x14ac:dyDescent="0.25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</row>
    <row r="269" spans="1:11" ht="23.1" customHeight="1" x14ac:dyDescent="0.25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</row>
    <row r="270" spans="1:11" ht="23.1" customHeight="1" x14ac:dyDescent="0.25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</row>
    <row r="271" spans="1:11" ht="23.1" customHeight="1" x14ac:dyDescent="0.25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</row>
    <row r="272" spans="1:11" ht="23.1" customHeight="1" x14ac:dyDescent="0.25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</row>
    <row r="273" spans="1:11" ht="23.1" customHeight="1" x14ac:dyDescent="0.25">
      <c r="A273" s="29"/>
      <c r="B273" s="29"/>
      <c r="C273" s="31"/>
      <c r="D273" s="30"/>
      <c r="E273" s="30"/>
      <c r="F273" s="30"/>
      <c r="G273" s="30"/>
      <c r="H273" s="30"/>
      <c r="I273" s="30"/>
      <c r="J273" s="30"/>
      <c r="K273" s="30"/>
    </row>
    <row r="274" spans="1:11" ht="23.1" customHeight="1" x14ac:dyDescent="0.25">
      <c r="A274" s="27"/>
      <c r="B274" s="27"/>
      <c r="C274" s="31"/>
      <c r="D274" s="30"/>
      <c r="E274" s="30"/>
      <c r="F274" s="30"/>
      <c r="G274" s="30"/>
      <c r="H274" s="30"/>
      <c r="I274" s="30"/>
      <c r="J274" s="30"/>
      <c r="K274" s="30"/>
    </row>
    <row r="275" spans="1:11" ht="23.1" customHeight="1" x14ac:dyDescent="0.25">
      <c r="A275" s="27"/>
      <c r="B275" s="27"/>
      <c r="C275" s="31"/>
      <c r="D275" s="30"/>
      <c r="E275" s="30"/>
      <c r="F275" s="30"/>
      <c r="G275" s="30"/>
      <c r="H275" s="30"/>
      <c r="I275" s="30"/>
      <c r="J275" s="30"/>
      <c r="K275" s="30"/>
    </row>
    <row r="276" spans="1:11" ht="23.1" customHeight="1" x14ac:dyDescent="0.25">
      <c r="A276" s="27"/>
      <c r="B276" s="27"/>
      <c r="C276" s="31"/>
      <c r="D276" s="30"/>
      <c r="E276" s="30"/>
      <c r="F276" s="30"/>
      <c r="G276" s="30"/>
      <c r="H276" s="30"/>
      <c r="I276" s="30"/>
      <c r="J276" s="30"/>
      <c r="K276" s="30"/>
    </row>
    <row r="277" spans="1:11" ht="23.1" customHeight="1" x14ac:dyDescent="0.25">
      <c r="A277" s="27"/>
      <c r="B277" s="27"/>
      <c r="C277" s="31"/>
      <c r="D277" s="30"/>
      <c r="E277" s="30"/>
      <c r="F277" s="30"/>
      <c r="G277" s="30"/>
      <c r="H277" s="30"/>
      <c r="I277" s="30"/>
      <c r="J277" s="30"/>
      <c r="K277" s="30"/>
    </row>
    <row r="278" spans="1:11" ht="23.1" customHeight="1" x14ac:dyDescent="0.25">
      <c r="A278" s="27"/>
      <c r="B278" s="27"/>
      <c r="C278" s="31"/>
      <c r="D278" s="30"/>
      <c r="E278" s="30"/>
      <c r="F278" s="30"/>
      <c r="G278" s="30"/>
      <c r="H278" s="30"/>
      <c r="I278" s="30"/>
      <c r="J278" s="30"/>
      <c r="K278" s="30"/>
    </row>
    <row r="279" spans="1:11" ht="23.1" customHeight="1" x14ac:dyDescent="0.25">
      <c r="A279" s="27"/>
      <c r="B279" s="27"/>
      <c r="C279" s="31"/>
      <c r="D279" s="30"/>
      <c r="E279" s="30"/>
      <c r="F279" s="30"/>
      <c r="G279" s="30"/>
      <c r="H279" s="30"/>
      <c r="I279" s="30"/>
      <c r="J279" s="30"/>
      <c r="K279" s="30"/>
    </row>
    <row r="280" spans="1:11" ht="23.1" customHeight="1" x14ac:dyDescent="0.25">
      <c r="A280" s="27"/>
      <c r="B280" s="27"/>
      <c r="C280" s="31"/>
      <c r="D280" s="30"/>
      <c r="E280" s="30"/>
      <c r="F280" s="30"/>
      <c r="G280" s="30"/>
      <c r="H280" s="30"/>
      <c r="I280" s="30"/>
      <c r="J280" s="30"/>
      <c r="K280" s="30"/>
    </row>
    <row r="281" spans="1:11" ht="23.1" customHeight="1" x14ac:dyDescent="0.25">
      <c r="A281" s="27"/>
      <c r="B281" s="27"/>
      <c r="C281" s="31"/>
      <c r="D281" s="30"/>
      <c r="E281" s="30"/>
      <c r="F281" s="30"/>
      <c r="G281" s="30"/>
      <c r="H281" s="30"/>
      <c r="I281" s="30"/>
      <c r="J281" s="30"/>
      <c r="K281" s="30"/>
    </row>
    <row r="282" spans="1:11" ht="23.1" customHeight="1" x14ac:dyDescent="0.25">
      <c r="A282" s="27"/>
      <c r="B282" s="27"/>
      <c r="C282" s="31"/>
      <c r="D282" s="30"/>
      <c r="E282" s="30"/>
      <c r="F282" s="30"/>
      <c r="G282" s="30"/>
      <c r="H282" s="30"/>
      <c r="I282" s="30"/>
      <c r="J282" s="30"/>
      <c r="K282" s="30"/>
    </row>
    <row r="283" spans="1:11" ht="23.1" customHeight="1" x14ac:dyDescent="0.25">
      <c r="A283" s="27"/>
      <c r="B283" s="27"/>
      <c r="C283" s="31"/>
      <c r="D283" s="30"/>
      <c r="E283" s="30"/>
      <c r="F283" s="30"/>
      <c r="G283" s="30"/>
      <c r="H283" s="30"/>
      <c r="I283" s="30"/>
      <c r="J283" s="30"/>
      <c r="K283" s="30"/>
    </row>
    <row r="284" spans="1:11" ht="23.1" customHeight="1" x14ac:dyDescent="0.25">
      <c r="A284" s="27"/>
      <c r="B284" s="27"/>
      <c r="C284" s="31"/>
      <c r="D284" s="30"/>
      <c r="E284" s="30"/>
      <c r="F284" s="30"/>
      <c r="G284" s="30"/>
      <c r="H284" s="30"/>
      <c r="I284" s="30"/>
      <c r="J284" s="30"/>
      <c r="K284" s="30"/>
    </row>
    <row r="285" spans="1:11" ht="23.1" customHeight="1" x14ac:dyDescent="0.25">
      <c r="A285" s="27"/>
      <c r="B285" s="27"/>
      <c r="C285" s="31"/>
      <c r="D285" s="30"/>
      <c r="E285" s="30"/>
      <c r="F285" s="30"/>
      <c r="G285" s="30"/>
      <c r="H285" s="30"/>
      <c r="I285" s="30"/>
      <c r="J285" s="30"/>
      <c r="K285" s="30"/>
    </row>
    <row r="286" spans="1:11" ht="23.1" customHeight="1" x14ac:dyDescent="0.25">
      <c r="A286" s="27"/>
      <c r="B286" s="27"/>
      <c r="C286" s="31"/>
      <c r="D286" s="30"/>
      <c r="E286" s="30"/>
      <c r="F286" s="30"/>
      <c r="G286" s="30"/>
      <c r="H286" s="30"/>
      <c r="I286" s="30"/>
      <c r="J286" s="30"/>
      <c r="K286" s="30"/>
    </row>
    <row r="287" spans="1:11" ht="23.1" customHeight="1" x14ac:dyDescent="0.25">
      <c r="A287" s="27"/>
      <c r="B287" s="27"/>
      <c r="C287" s="31"/>
      <c r="D287" s="30"/>
      <c r="E287" s="30"/>
      <c r="F287" s="30"/>
      <c r="G287" s="30"/>
      <c r="H287" s="30"/>
      <c r="I287" s="30"/>
      <c r="J287" s="30"/>
      <c r="K287" s="30"/>
    </row>
    <row r="288" spans="1:11" ht="23.1" customHeight="1" x14ac:dyDescent="0.25">
      <c r="A288" s="27"/>
      <c r="B288" s="27"/>
      <c r="C288" s="31"/>
      <c r="D288" s="30"/>
      <c r="E288" s="30"/>
      <c r="F288" s="30"/>
      <c r="G288" s="30"/>
      <c r="H288" s="30"/>
      <c r="I288" s="30"/>
      <c r="J288" s="30"/>
      <c r="K288" s="30"/>
    </row>
    <row r="289" spans="1:11" ht="23.1" customHeight="1" x14ac:dyDescent="0.25">
      <c r="A289" s="27"/>
      <c r="B289" s="27"/>
      <c r="C289" s="31"/>
      <c r="D289" s="30"/>
      <c r="E289" s="30"/>
      <c r="F289" s="30"/>
      <c r="G289" s="30"/>
      <c r="H289" s="30"/>
      <c r="I289" s="30"/>
      <c r="J289" s="30"/>
      <c r="K289" s="30"/>
    </row>
    <row r="290" spans="1:11" ht="23.1" customHeight="1" x14ac:dyDescent="0.25">
      <c r="A290" s="27"/>
      <c r="B290" s="27"/>
      <c r="C290" s="31"/>
      <c r="D290" s="30"/>
      <c r="E290" s="30"/>
      <c r="F290" s="30"/>
      <c r="G290" s="30"/>
      <c r="H290" s="30"/>
      <c r="I290" s="30"/>
      <c r="J290" s="30"/>
      <c r="K290" s="30"/>
    </row>
    <row r="291" spans="1:11" ht="23.1" customHeight="1" x14ac:dyDescent="0.25">
      <c r="A291" s="27"/>
      <c r="B291" s="27"/>
      <c r="C291" s="31"/>
      <c r="D291" s="30"/>
      <c r="E291" s="30"/>
      <c r="F291" s="30"/>
      <c r="G291" s="30"/>
      <c r="H291" s="30"/>
      <c r="I291" s="30"/>
      <c r="J291" s="30"/>
      <c r="K291" s="30"/>
    </row>
    <row r="292" spans="1:11" ht="23.1" customHeight="1" x14ac:dyDescent="0.25">
      <c r="A292" s="27"/>
      <c r="B292" s="27"/>
      <c r="C292" s="31"/>
      <c r="D292" s="30"/>
      <c r="E292" s="30"/>
      <c r="F292" s="30"/>
      <c r="G292" s="30"/>
      <c r="H292" s="30"/>
      <c r="I292" s="30"/>
      <c r="J292" s="30"/>
      <c r="K292" s="30"/>
    </row>
    <row r="293" spans="1:11" ht="23.1" customHeight="1" x14ac:dyDescent="0.25">
      <c r="A293" s="27"/>
      <c r="B293" s="27"/>
      <c r="C293" s="31"/>
      <c r="D293" s="30"/>
      <c r="E293" s="30"/>
      <c r="F293" s="30"/>
      <c r="G293" s="30"/>
      <c r="H293" s="30"/>
      <c r="I293" s="30"/>
      <c r="J293" s="30"/>
      <c r="K293" s="30"/>
    </row>
    <row r="294" spans="1:11" ht="23.1" customHeight="1" x14ac:dyDescent="0.25">
      <c r="A294" s="27"/>
      <c r="B294" s="27"/>
      <c r="C294" s="31"/>
      <c r="D294" s="30"/>
      <c r="E294" s="30"/>
      <c r="F294" s="30"/>
      <c r="G294" s="30"/>
      <c r="H294" s="30"/>
      <c r="I294" s="30"/>
      <c r="J294" s="30"/>
      <c r="K294" s="30"/>
    </row>
    <row r="295" spans="1:11" ht="23.1" customHeight="1" x14ac:dyDescent="0.25">
      <c r="A295" s="27"/>
      <c r="B295" s="27"/>
      <c r="C295" s="31"/>
      <c r="D295" s="30"/>
      <c r="E295" s="30"/>
      <c r="F295" s="30"/>
      <c r="G295" s="30"/>
      <c r="H295" s="30"/>
      <c r="I295" s="30"/>
      <c r="J295" s="30"/>
      <c r="K295" s="30"/>
    </row>
    <row r="296" spans="1:11" ht="23.1" customHeight="1" x14ac:dyDescent="0.25">
      <c r="A296" s="27"/>
      <c r="B296" s="27"/>
      <c r="C296" s="31"/>
      <c r="D296" s="30"/>
      <c r="E296" s="30"/>
      <c r="F296" s="30"/>
      <c r="G296" s="30"/>
      <c r="H296" s="30"/>
      <c r="I296" s="30"/>
      <c r="J296" s="30"/>
      <c r="K296" s="30"/>
    </row>
    <row r="297" spans="1:11" ht="23.1" customHeight="1" x14ac:dyDescent="0.25">
      <c r="A297" s="27"/>
      <c r="B297" s="27"/>
      <c r="C297" s="31"/>
      <c r="D297" s="30"/>
      <c r="E297" s="30"/>
      <c r="F297" s="30"/>
      <c r="G297" s="30"/>
      <c r="H297" s="30"/>
      <c r="I297" s="30"/>
      <c r="J297" s="30"/>
      <c r="K297" s="30"/>
    </row>
    <row r="298" spans="1:11" ht="23.1" customHeight="1" x14ac:dyDescent="0.25">
      <c r="A298" s="27"/>
      <c r="B298" s="27"/>
      <c r="C298" s="31"/>
      <c r="D298" s="30"/>
      <c r="E298" s="30"/>
      <c r="F298" s="30"/>
      <c r="G298" s="30"/>
      <c r="H298" s="30"/>
      <c r="I298" s="30"/>
      <c r="J298" s="30"/>
      <c r="K298" s="30"/>
    </row>
    <row r="299" spans="1:11" ht="23.1" customHeight="1" x14ac:dyDescent="0.25">
      <c r="A299" s="27"/>
      <c r="B299" s="27"/>
      <c r="C299" s="31"/>
      <c r="D299" s="30"/>
      <c r="E299" s="30"/>
      <c r="F299" s="30"/>
      <c r="G299" s="30"/>
      <c r="H299" s="30"/>
      <c r="I299" s="30"/>
      <c r="J299" s="30"/>
      <c r="K299" s="30"/>
    </row>
    <row r="300" spans="1:11" ht="23.1" customHeight="1" x14ac:dyDescent="0.25">
      <c r="A300" s="27"/>
      <c r="B300" s="27"/>
      <c r="C300" s="31"/>
      <c r="D300" s="30"/>
      <c r="E300" s="30"/>
      <c r="F300" s="30"/>
      <c r="G300" s="30"/>
      <c r="H300" s="30"/>
      <c r="I300" s="30"/>
      <c r="J300" s="30"/>
      <c r="K300" s="30"/>
    </row>
    <row r="301" spans="1:11" ht="23.1" customHeight="1" x14ac:dyDescent="0.25">
      <c r="A301" s="27"/>
      <c r="B301" s="27"/>
      <c r="C301" s="31"/>
      <c r="D301" s="30"/>
      <c r="E301" s="30"/>
      <c r="F301" s="30"/>
      <c r="G301" s="30"/>
      <c r="H301" s="30"/>
      <c r="I301" s="30"/>
      <c r="J301" s="30"/>
      <c r="K301" s="30"/>
    </row>
    <row r="302" spans="1:11" ht="23.1" customHeight="1" x14ac:dyDescent="0.25">
      <c r="A302" s="27"/>
      <c r="B302" s="27"/>
      <c r="C302" s="31"/>
      <c r="D302" s="30"/>
      <c r="E302" s="30"/>
      <c r="F302" s="30"/>
      <c r="G302" s="30"/>
      <c r="H302" s="30"/>
      <c r="I302" s="30"/>
      <c r="J302" s="30"/>
      <c r="K302" s="30"/>
    </row>
    <row r="303" spans="1:11" ht="23.1" customHeight="1" x14ac:dyDescent="0.25">
      <c r="C303" s="31"/>
      <c r="D303" s="30"/>
      <c r="E303" s="30"/>
      <c r="F303" s="30"/>
      <c r="G303" s="30"/>
      <c r="H303" s="30"/>
      <c r="I303" s="30"/>
      <c r="J303" s="30"/>
      <c r="K303" s="30"/>
    </row>
    <row r="304" spans="1:11" ht="23.1" customHeight="1" x14ac:dyDescent="0.25">
      <c r="C304" s="31"/>
      <c r="D304" s="30"/>
      <c r="E304" s="30"/>
      <c r="F304" s="30"/>
      <c r="G304" s="30"/>
      <c r="H304" s="30"/>
      <c r="I304" s="30"/>
      <c r="J304" s="30"/>
      <c r="K304" s="30"/>
    </row>
    <row r="305" spans="1:11" ht="23.1" customHeight="1" x14ac:dyDescent="0.25">
      <c r="A305" s="27"/>
      <c r="B305" s="27"/>
      <c r="C305" s="31"/>
      <c r="D305" s="30"/>
      <c r="E305" s="30"/>
      <c r="F305" s="30"/>
      <c r="G305" s="30"/>
      <c r="H305" s="30"/>
      <c r="I305" s="30"/>
      <c r="J305" s="30"/>
      <c r="K305" s="30"/>
    </row>
    <row r="306" spans="1:11" ht="23.1" customHeight="1" x14ac:dyDescent="0.25">
      <c r="A306" s="27"/>
      <c r="B306" s="27"/>
      <c r="C306" s="31"/>
      <c r="D306" s="30"/>
      <c r="E306" s="30"/>
      <c r="F306" s="30"/>
      <c r="G306" s="30"/>
      <c r="H306" s="30"/>
      <c r="I306" s="30"/>
      <c r="J306" s="30"/>
      <c r="K306" s="30"/>
    </row>
    <row r="307" spans="1:11" ht="23.1" customHeight="1" x14ac:dyDescent="0.25">
      <c r="A307" s="27"/>
      <c r="B307" s="27"/>
      <c r="C307" s="31"/>
      <c r="D307" s="30"/>
      <c r="E307" s="30"/>
      <c r="F307" s="30"/>
      <c r="G307" s="30"/>
      <c r="H307" s="30"/>
      <c r="I307" s="30"/>
      <c r="J307" s="30"/>
      <c r="K307" s="30"/>
    </row>
    <row r="308" spans="1:11" ht="23.1" customHeight="1" x14ac:dyDescent="0.25">
      <c r="A308" s="27"/>
      <c r="B308" s="27"/>
      <c r="C308" s="31"/>
      <c r="D308" s="30"/>
      <c r="E308" s="30"/>
      <c r="F308" s="30"/>
      <c r="G308" s="30"/>
      <c r="H308" s="30"/>
      <c r="I308" s="30"/>
      <c r="J308" s="30"/>
      <c r="K308" s="30"/>
    </row>
    <row r="309" spans="1:11" ht="23.1" customHeight="1" x14ac:dyDescent="0.25">
      <c r="A309" s="27"/>
      <c r="B309" s="27"/>
      <c r="C309" s="31"/>
      <c r="D309" s="30"/>
      <c r="E309" s="30"/>
      <c r="F309" s="30"/>
      <c r="G309" s="30"/>
      <c r="H309" s="30"/>
      <c r="I309" s="30"/>
      <c r="J309" s="30"/>
      <c r="K309" s="30"/>
    </row>
    <row r="310" spans="1:11" ht="23.1" customHeight="1" x14ac:dyDescent="0.25">
      <c r="A310" s="27"/>
      <c r="B310" s="27"/>
      <c r="C310" s="31"/>
      <c r="D310" s="30"/>
      <c r="E310" s="30"/>
      <c r="F310" s="30"/>
      <c r="G310" s="30"/>
      <c r="H310" s="30"/>
      <c r="I310" s="30"/>
      <c r="J310" s="30"/>
      <c r="K310" s="30"/>
    </row>
    <row r="311" spans="1:11" ht="23.1" customHeight="1" x14ac:dyDescent="0.25">
      <c r="A311" s="27"/>
      <c r="B311" s="27"/>
      <c r="C311" s="31"/>
      <c r="D311" s="30"/>
      <c r="E311" s="30"/>
      <c r="F311" s="30"/>
      <c r="G311" s="30"/>
      <c r="H311" s="30"/>
      <c r="I311" s="30"/>
      <c r="J311" s="30"/>
      <c r="K311" s="30"/>
    </row>
    <row r="312" spans="1:11" ht="23.1" customHeight="1" x14ac:dyDescent="0.25">
      <c r="A312" s="27"/>
      <c r="B312" s="27"/>
      <c r="C312" s="31"/>
      <c r="D312" s="30"/>
      <c r="E312" s="30"/>
      <c r="F312" s="30"/>
      <c r="G312" s="30"/>
      <c r="H312" s="30"/>
      <c r="I312" s="30"/>
      <c r="J312" s="30"/>
      <c r="K312" s="30"/>
    </row>
    <row r="313" spans="1:11" ht="23.1" customHeight="1" x14ac:dyDescent="0.25">
      <c r="A313" s="27"/>
      <c r="B313" s="27"/>
      <c r="C313" s="31"/>
      <c r="D313" s="30"/>
      <c r="E313" s="30"/>
      <c r="F313" s="30"/>
      <c r="G313" s="30"/>
      <c r="H313" s="30"/>
      <c r="I313" s="30"/>
      <c r="J313" s="30"/>
      <c r="K313" s="30"/>
    </row>
    <row r="314" spans="1:11" ht="23.1" customHeight="1" x14ac:dyDescent="0.25">
      <c r="A314" s="27"/>
      <c r="B314" s="27"/>
      <c r="C314" s="31"/>
      <c r="D314" s="30"/>
      <c r="E314" s="30"/>
      <c r="F314" s="30"/>
      <c r="G314" s="30"/>
      <c r="H314" s="30"/>
      <c r="I314" s="30"/>
      <c r="J314" s="30"/>
      <c r="K314" s="30"/>
    </row>
    <row r="315" spans="1:11" ht="23.1" customHeight="1" x14ac:dyDescent="0.25">
      <c r="A315" s="27"/>
      <c r="B315" s="27"/>
      <c r="C315" s="31"/>
      <c r="D315" s="30"/>
      <c r="E315" s="30"/>
      <c r="F315" s="30"/>
      <c r="G315" s="30"/>
      <c r="H315" s="30"/>
      <c r="I315" s="30"/>
      <c r="J315" s="30"/>
      <c r="K315" s="30"/>
    </row>
    <row r="316" spans="1:11" ht="23.1" customHeight="1" x14ac:dyDescent="0.25">
      <c r="A316" s="27"/>
      <c r="B316" s="27"/>
      <c r="C316" s="31"/>
      <c r="D316" s="30"/>
      <c r="E316" s="30"/>
      <c r="F316" s="30"/>
      <c r="G316" s="30"/>
      <c r="H316" s="30"/>
      <c r="I316" s="30"/>
      <c r="J316" s="30"/>
      <c r="K316" s="30"/>
    </row>
    <row r="317" spans="1:11" ht="23.1" customHeight="1" x14ac:dyDescent="0.25">
      <c r="A317" s="27"/>
      <c r="B317" s="27"/>
      <c r="C317" s="31"/>
      <c r="D317" s="30"/>
      <c r="E317" s="30"/>
      <c r="F317" s="30"/>
      <c r="G317" s="30"/>
      <c r="H317" s="30"/>
      <c r="I317" s="30"/>
      <c r="J317" s="30"/>
      <c r="K317" s="30"/>
    </row>
    <row r="318" spans="1:11" ht="23.1" customHeight="1" x14ac:dyDescent="0.25">
      <c r="A318" s="27"/>
      <c r="B318" s="27"/>
      <c r="C318" s="31"/>
      <c r="D318" s="30"/>
      <c r="E318" s="30"/>
      <c r="F318" s="30"/>
      <c r="G318" s="30"/>
      <c r="H318" s="30"/>
      <c r="I318" s="30"/>
      <c r="J318" s="30"/>
      <c r="K318" s="30"/>
    </row>
    <row r="319" spans="1:11" ht="23.1" customHeight="1" x14ac:dyDescent="0.25">
      <c r="A319" s="27"/>
      <c r="B319" s="27"/>
      <c r="C319" s="31"/>
      <c r="D319" s="30"/>
      <c r="E319" s="30"/>
      <c r="F319" s="30"/>
      <c r="G319" s="30"/>
      <c r="H319" s="30"/>
      <c r="I319" s="30"/>
      <c r="J319" s="30"/>
      <c r="K319" s="30"/>
    </row>
    <row r="320" spans="1:11" ht="23.1" customHeight="1" x14ac:dyDescent="0.25">
      <c r="A320" s="27"/>
      <c r="B320" s="27"/>
      <c r="C320" s="31"/>
      <c r="D320" s="30"/>
      <c r="E320" s="30"/>
      <c r="F320" s="30"/>
      <c r="G320" s="30"/>
      <c r="H320" s="30"/>
      <c r="I320" s="30"/>
      <c r="J320" s="30"/>
      <c r="K320" s="30"/>
    </row>
    <row r="321" spans="1:11" ht="23.1" customHeight="1" x14ac:dyDescent="0.25">
      <c r="A321" s="27"/>
      <c r="B321" s="27"/>
      <c r="C321" s="31"/>
      <c r="D321" s="30"/>
      <c r="E321" s="30"/>
      <c r="F321" s="30"/>
      <c r="G321" s="30"/>
      <c r="H321" s="30"/>
      <c r="I321" s="30"/>
      <c r="J321" s="30"/>
      <c r="K321" s="30"/>
    </row>
    <row r="322" spans="1:11" ht="23.1" customHeight="1" x14ac:dyDescent="0.25">
      <c r="A322" s="27"/>
      <c r="B322" s="27"/>
      <c r="C322" s="31"/>
      <c r="D322" s="30"/>
      <c r="E322" s="30"/>
      <c r="F322" s="30"/>
      <c r="G322" s="30"/>
      <c r="H322" s="30"/>
      <c r="I322" s="30"/>
      <c r="J322" s="30"/>
      <c r="K322" s="30"/>
    </row>
    <row r="323" spans="1:11" ht="23.1" customHeight="1" x14ac:dyDescent="0.25">
      <c r="A323" s="27"/>
      <c r="B323" s="27"/>
      <c r="C323" s="31"/>
      <c r="D323" s="30"/>
      <c r="E323" s="30"/>
      <c r="F323" s="30"/>
      <c r="G323" s="30"/>
      <c r="H323" s="30"/>
      <c r="I323" s="30"/>
      <c r="J323" s="30"/>
      <c r="K323" s="30"/>
    </row>
    <row r="324" spans="1:11" ht="23.1" customHeight="1" x14ac:dyDescent="0.25">
      <c r="A324" s="27"/>
      <c r="B324" s="27"/>
      <c r="C324" s="31"/>
      <c r="D324" s="30"/>
      <c r="E324" s="30"/>
      <c r="F324" s="30"/>
      <c r="G324" s="30"/>
      <c r="H324" s="30"/>
      <c r="I324" s="30"/>
      <c r="J324" s="30"/>
      <c r="K324" s="30"/>
    </row>
    <row r="325" spans="1:11" ht="23.1" customHeight="1" x14ac:dyDescent="0.25">
      <c r="A325" s="27"/>
      <c r="B325" s="27"/>
      <c r="C325" s="31"/>
      <c r="D325" s="30"/>
      <c r="E325" s="30"/>
      <c r="F325" s="30"/>
      <c r="G325" s="30"/>
      <c r="H325" s="30"/>
      <c r="I325" s="30"/>
      <c r="J325" s="30"/>
      <c r="K325" s="30"/>
    </row>
    <row r="326" spans="1:11" ht="23.1" customHeight="1" x14ac:dyDescent="0.25">
      <c r="A326" s="27"/>
      <c r="B326" s="27"/>
      <c r="C326" s="31"/>
      <c r="D326" s="30"/>
      <c r="E326" s="30"/>
      <c r="F326" s="30"/>
      <c r="G326" s="30"/>
      <c r="H326" s="30"/>
      <c r="I326" s="30"/>
      <c r="J326" s="30"/>
      <c r="K326" s="30"/>
    </row>
    <row r="327" spans="1:11" ht="23.1" customHeight="1" x14ac:dyDescent="0.25">
      <c r="A327" s="27"/>
      <c r="B327" s="27"/>
      <c r="C327" s="31"/>
      <c r="D327" s="30"/>
      <c r="E327" s="30"/>
      <c r="F327" s="30"/>
      <c r="G327" s="30"/>
      <c r="H327" s="30"/>
      <c r="I327" s="30"/>
      <c r="J327" s="30"/>
      <c r="K327" s="30"/>
    </row>
    <row r="328" spans="1:11" ht="23.1" customHeight="1" x14ac:dyDescent="0.25">
      <c r="A328" s="27"/>
      <c r="B328" s="27"/>
      <c r="C328" s="31"/>
      <c r="D328" s="30"/>
      <c r="E328" s="30"/>
      <c r="F328" s="30"/>
      <c r="G328" s="30"/>
      <c r="H328" s="30"/>
      <c r="I328" s="30"/>
      <c r="J328" s="30"/>
      <c r="K328" s="30"/>
    </row>
    <row r="329" spans="1:11" ht="23.1" customHeight="1" x14ac:dyDescent="0.25">
      <c r="A329" s="27"/>
      <c r="B329" s="27"/>
      <c r="C329" s="31"/>
      <c r="D329" s="30"/>
      <c r="E329" s="30"/>
      <c r="F329" s="30"/>
      <c r="G329" s="30"/>
      <c r="H329" s="30"/>
      <c r="I329" s="30"/>
      <c r="J329" s="30"/>
      <c r="K329" s="30"/>
    </row>
    <row r="330" spans="1:11" ht="23.1" customHeight="1" x14ac:dyDescent="0.25">
      <c r="C330" s="31"/>
      <c r="D330" s="30"/>
      <c r="E330" s="30"/>
      <c r="F330" s="30"/>
      <c r="G330" s="30"/>
      <c r="H330" s="30"/>
      <c r="I330" s="30"/>
      <c r="J330" s="30"/>
      <c r="K330" s="30"/>
    </row>
    <row r="331" spans="1:11" ht="23.1" customHeight="1" x14ac:dyDescent="0.25">
      <c r="C331" s="31"/>
      <c r="D331" s="30"/>
      <c r="E331" s="30"/>
      <c r="F331" s="30"/>
      <c r="G331" s="30"/>
      <c r="H331" s="30"/>
      <c r="I331" s="30"/>
      <c r="J331" s="30"/>
      <c r="K331" s="30"/>
    </row>
    <row r="332" spans="1:11" ht="23.1" customHeight="1" x14ac:dyDescent="0.25">
      <c r="C332" s="31"/>
      <c r="D332" s="30"/>
      <c r="E332" s="30"/>
      <c r="F332" s="30"/>
      <c r="G332" s="30"/>
      <c r="H332" s="30"/>
      <c r="I332" s="30"/>
      <c r="J332" s="30"/>
      <c r="K332" s="30"/>
    </row>
    <row r="333" spans="1:11" ht="23.1" customHeight="1" x14ac:dyDescent="0.25">
      <c r="C333" s="31"/>
      <c r="D333" s="30"/>
      <c r="E333" s="30"/>
      <c r="F333" s="30"/>
      <c r="G333" s="30"/>
      <c r="H333" s="30"/>
      <c r="I333" s="30"/>
      <c r="J333" s="30"/>
      <c r="K333" s="30"/>
    </row>
    <row r="334" spans="1:11" ht="23.1" customHeight="1" x14ac:dyDescent="0.25">
      <c r="C334" s="31"/>
      <c r="D334" s="30"/>
      <c r="E334" s="30"/>
      <c r="F334" s="30"/>
      <c r="G334" s="30"/>
      <c r="H334" s="30"/>
      <c r="I334" s="30"/>
      <c r="J334" s="30"/>
      <c r="K334" s="30"/>
    </row>
    <row r="335" spans="1:11" ht="23.1" customHeight="1" x14ac:dyDescent="0.25">
      <c r="C335" s="31"/>
      <c r="D335" s="30"/>
      <c r="E335" s="30"/>
      <c r="F335" s="30"/>
      <c r="G335" s="30"/>
      <c r="H335" s="30"/>
      <c r="I335" s="30"/>
      <c r="J335" s="30"/>
      <c r="K335" s="30"/>
    </row>
    <row r="336" spans="1:11" ht="23.1" customHeight="1" x14ac:dyDescent="0.25">
      <c r="C336" s="31"/>
      <c r="D336" s="30"/>
      <c r="E336" s="30"/>
      <c r="F336" s="30"/>
      <c r="G336" s="30"/>
      <c r="H336" s="30"/>
      <c r="I336" s="30"/>
      <c r="J336" s="30"/>
      <c r="K336" s="30"/>
    </row>
    <row r="337" spans="1:11" ht="23.1" customHeight="1" x14ac:dyDescent="0.25">
      <c r="C337" s="31"/>
      <c r="D337" s="30"/>
      <c r="E337" s="30"/>
      <c r="F337" s="30"/>
      <c r="G337" s="30"/>
      <c r="H337" s="30"/>
      <c r="I337" s="30"/>
      <c r="J337" s="30"/>
      <c r="K337" s="30"/>
    </row>
    <row r="338" spans="1:11" ht="23.1" customHeight="1" x14ac:dyDescent="0.25">
      <c r="C338" s="31"/>
      <c r="D338" s="30"/>
      <c r="E338" s="30"/>
      <c r="F338" s="30"/>
      <c r="G338" s="30"/>
      <c r="H338" s="30"/>
      <c r="I338" s="30"/>
      <c r="J338" s="30"/>
      <c r="K338" s="30"/>
    </row>
    <row r="339" spans="1:11" ht="23.1" customHeight="1" x14ac:dyDescent="0.25">
      <c r="C339" s="31"/>
      <c r="D339" s="30"/>
      <c r="E339" s="30"/>
      <c r="F339" s="30"/>
      <c r="G339" s="30"/>
      <c r="H339" s="30"/>
      <c r="I339" s="30"/>
      <c r="J339" s="30"/>
      <c r="K339" s="30"/>
    </row>
    <row r="340" spans="1:11" ht="23.1" customHeight="1" x14ac:dyDescent="0.25">
      <c r="A340" s="27"/>
      <c r="B340" s="27"/>
      <c r="C340" s="31"/>
      <c r="D340" s="30"/>
      <c r="E340" s="30"/>
      <c r="F340" s="30"/>
      <c r="G340" s="30"/>
      <c r="H340" s="30"/>
      <c r="I340" s="30"/>
      <c r="J340" s="30"/>
      <c r="K340" s="30"/>
    </row>
    <row r="341" spans="1:11" ht="23.1" customHeight="1" x14ac:dyDescent="0.25">
      <c r="A341" s="27"/>
      <c r="B341" s="27"/>
    </row>
    <row r="342" spans="1:11" ht="23.1" customHeight="1" x14ac:dyDescent="0.25">
      <c r="A342" s="27"/>
      <c r="B342" s="27"/>
    </row>
  </sheetData>
  <mergeCells count="150">
    <mergeCell ref="C126:J126"/>
    <mergeCell ref="A102:A105"/>
    <mergeCell ref="B102:B105"/>
    <mergeCell ref="C103:G103"/>
    <mergeCell ref="C104:G104"/>
    <mergeCell ref="C105:G105"/>
    <mergeCell ref="C106:J106"/>
    <mergeCell ref="C121:J121"/>
    <mergeCell ref="A122:A125"/>
    <mergeCell ref="B122:B125"/>
    <mergeCell ref="C123:G123"/>
    <mergeCell ref="C124:G124"/>
    <mergeCell ref="C125:G125"/>
    <mergeCell ref="C116:J116"/>
    <mergeCell ref="A117:A120"/>
    <mergeCell ref="B117:B120"/>
    <mergeCell ref="C118:G118"/>
    <mergeCell ref="C119:G119"/>
    <mergeCell ref="C120:G120"/>
    <mergeCell ref="C111:J111"/>
    <mergeCell ref="A112:A115"/>
    <mergeCell ref="B112:B115"/>
    <mergeCell ref="C113:G113"/>
    <mergeCell ref="C114:G114"/>
    <mergeCell ref="C115:G115"/>
    <mergeCell ref="C101:J101"/>
    <mergeCell ref="A107:A110"/>
    <mergeCell ref="B107:B110"/>
    <mergeCell ref="C108:G108"/>
    <mergeCell ref="C109:G109"/>
    <mergeCell ref="C110:G110"/>
    <mergeCell ref="C96:J96"/>
    <mergeCell ref="A97:A100"/>
    <mergeCell ref="B97:B100"/>
    <mergeCell ref="C98:G98"/>
    <mergeCell ref="C99:G99"/>
    <mergeCell ref="C100:G100"/>
    <mergeCell ref="C91:J91"/>
    <mergeCell ref="A92:A95"/>
    <mergeCell ref="B92:B95"/>
    <mergeCell ref="C93:G93"/>
    <mergeCell ref="C94:G94"/>
    <mergeCell ref="C95:G95"/>
    <mergeCell ref="C86:J86"/>
    <mergeCell ref="A87:A90"/>
    <mergeCell ref="B87:B90"/>
    <mergeCell ref="C88:G88"/>
    <mergeCell ref="C89:G89"/>
    <mergeCell ref="C90:G90"/>
    <mergeCell ref="C81:J81"/>
    <mergeCell ref="A82:A85"/>
    <mergeCell ref="B82:B85"/>
    <mergeCell ref="C83:G83"/>
    <mergeCell ref="C84:G84"/>
    <mergeCell ref="C85:G85"/>
    <mergeCell ref="C76:J76"/>
    <mergeCell ref="A77:A80"/>
    <mergeCell ref="B77:B80"/>
    <mergeCell ref="C78:G78"/>
    <mergeCell ref="C79:G79"/>
    <mergeCell ref="C80:G80"/>
    <mergeCell ref="C71:J71"/>
    <mergeCell ref="A72:A75"/>
    <mergeCell ref="B72:B75"/>
    <mergeCell ref="C73:G73"/>
    <mergeCell ref="C74:G74"/>
    <mergeCell ref="C75:G75"/>
    <mergeCell ref="A67:A70"/>
    <mergeCell ref="B67:B70"/>
    <mergeCell ref="C68:G68"/>
    <mergeCell ref="C69:G69"/>
    <mergeCell ref="C70:G70"/>
    <mergeCell ref="C66:J66"/>
    <mergeCell ref="C61:J61"/>
    <mergeCell ref="A62:A65"/>
    <mergeCell ref="B62:B65"/>
    <mergeCell ref="C63:G63"/>
    <mergeCell ref="C64:G64"/>
    <mergeCell ref="C65:G65"/>
    <mergeCell ref="A57:A60"/>
    <mergeCell ref="B57:B60"/>
    <mergeCell ref="C58:G58"/>
    <mergeCell ref="C59:G59"/>
    <mergeCell ref="C60:G60"/>
    <mergeCell ref="C56:J56"/>
    <mergeCell ref="C128:J128"/>
    <mergeCell ref="C26:J26"/>
    <mergeCell ref="A52:A55"/>
    <mergeCell ref="B52:B55"/>
    <mergeCell ref="C53:G53"/>
    <mergeCell ref="C54:G54"/>
    <mergeCell ref="C55:G55"/>
    <mergeCell ref="C51:J51"/>
    <mergeCell ref="C46:J46"/>
    <mergeCell ref="A47:A50"/>
    <mergeCell ref="B47:B50"/>
    <mergeCell ref="C48:G48"/>
    <mergeCell ref="C49:G49"/>
    <mergeCell ref="C50:G50"/>
    <mergeCell ref="C41:J41"/>
    <mergeCell ref="A42:A45"/>
    <mergeCell ref="B42:B45"/>
    <mergeCell ref="C43:G43"/>
    <mergeCell ref="C44:G44"/>
    <mergeCell ref="C45:G45"/>
    <mergeCell ref="C36:J36"/>
    <mergeCell ref="A37:A40"/>
    <mergeCell ref="B37:B40"/>
    <mergeCell ref="C38:G38"/>
    <mergeCell ref="C39:G39"/>
    <mergeCell ref="C40:G40"/>
    <mergeCell ref="C31:J31"/>
    <mergeCell ref="A32:A35"/>
    <mergeCell ref="B32:B35"/>
    <mergeCell ref="C33:G33"/>
    <mergeCell ref="C34:G34"/>
    <mergeCell ref="C35:G35"/>
    <mergeCell ref="A22:A25"/>
    <mergeCell ref="B22:B25"/>
    <mergeCell ref="C23:G23"/>
    <mergeCell ref="C24:G24"/>
    <mergeCell ref="C25:G25"/>
    <mergeCell ref="A27:A30"/>
    <mergeCell ref="B27:B30"/>
    <mergeCell ref="C28:G28"/>
    <mergeCell ref="C29:G29"/>
    <mergeCell ref="C30:G30"/>
    <mergeCell ref="A2:A6"/>
    <mergeCell ref="B2:B6"/>
    <mergeCell ref="C3:G3"/>
    <mergeCell ref="C4:G4"/>
    <mergeCell ref="C5:G5"/>
    <mergeCell ref="C6:J6"/>
    <mergeCell ref="C18:G18"/>
    <mergeCell ref="C19:G19"/>
    <mergeCell ref="C20:G20"/>
    <mergeCell ref="A17:A20"/>
    <mergeCell ref="B17:B20"/>
    <mergeCell ref="C16:J16"/>
    <mergeCell ref="C8:G8"/>
    <mergeCell ref="C9:G9"/>
    <mergeCell ref="C10:G10"/>
    <mergeCell ref="C11:J11"/>
    <mergeCell ref="C13:G13"/>
    <mergeCell ref="C14:G14"/>
    <mergeCell ref="C15:G15"/>
    <mergeCell ref="A7:A10"/>
    <mergeCell ref="B7:B10"/>
    <mergeCell ref="A12:A16"/>
    <mergeCell ref="B12:B16"/>
  </mergeCells>
  <pageMargins left="0.7" right="0.7" top="0.75" bottom="0.75" header="0.3" footer="0.3"/>
  <pageSetup scale="37" fitToHeight="0" orientation="portrait" r:id="rId1"/>
  <headerFooter>
    <oddFooter>Page &amp;P of &amp;N</oddFooter>
  </headerFooter>
  <rowBreaks count="1" manualBreakCount="1">
    <brk id="7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 Wedging Program</vt:lpstr>
      <vt:lpstr>'2026 Wedging Program'!Print_Area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Wagner</dc:creator>
  <cp:lastModifiedBy>Mario Soto Luna</cp:lastModifiedBy>
  <cp:lastPrinted>2026-03-23T19:56:56Z</cp:lastPrinted>
  <dcterms:created xsi:type="dcterms:W3CDTF">2023-02-02T20:01:34Z</dcterms:created>
  <dcterms:modified xsi:type="dcterms:W3CDTF">2026-03-26T12:23:00Z</dcterms:modified>
</cp:coreProperties>
</file>